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5.1. " sheetId="3" r:id="rId3"/>
    <sheet name="5.2.,5.3.  " sheetId="4" r:id="rId4"/>
    <sheet name="5.4." sheetId="5" r:id="rId5"/>
    <sheet name="5.5." sheetId="6" r:id="rId6"/>
    <sheet name="5.6." sheetId="7" r:id="rId7"/>
    <sheet name="5.7." sheetId="8" r:id="rId8"/>
  </sheets>
  <definedNames>
    <definedName name="_xlnm.Print_Area" localSheetId="2">'5.1. '!$A$1:$P$41</definedName>
    <definedName name="_xlnm.Print_Area" localSheetId="3">'5.2.,5.3.  '!$A$1:$P$41</definedName>
    <definedName name="_xlnm.Print_Area" localSheetId="4">'5.4.'!$A$1:$P$41</definedName>
    <definedName name="_xlnm.Print_Area" localSheetId="5">'5.5.'!$A$1:$P$41</definedName>
    <definedName name="_xlnm.Print_Area" localSheetId="6">'5.6.'!$A$1:$P$41</definedName>
    <definedName name="_xlnm.Print_Area" localSheetId="7">'5.7.'!$A$1:$P$41</definedName>
    <definedName name="_xlnm.Print_Area" localSheetId="0">'Buvn.kopt.'!$A$1:$C$17</definedName>
    <definedName name="_xlnm.Print_Area" localSheetId="1">'kopsavilkums'!$A$1:$I$28</definedName>
  </definedNames>
  <calcPr fullCalcOnLoad="1" fullPrecision="0"/>
</workbook>
</file>

<file path=xl/sharedStrings.xml><?xml version="1.0" encoding="utf-8"?>
<sst xmlns="http://schemas.openxmlformats.org/spreadsheetml/2006/main" count="705" uniqueCount="165">
  <si>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</si>
  <si>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</si>
  <si>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</si>
  <si>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</si>
  <si>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</si>
  <si>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</si>
  <si>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</si>
  <si>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</si>
  <si>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</si>
  <si>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</si>
  <si>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</si>
  <si>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</si>
  <si>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</si>
  <si>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</si>
  <si>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</si>
  <si>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</si>
  <si>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</si>
  <si>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</si>
  <si>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</si>
  <si>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</si>
  <si>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</si>
  <si>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</si>
  <si>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</si>
  <si>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</si>
  <si>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</si>
  <si>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</si>
  <si>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</si>
  <si>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</si>
  <si>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</si>
  <si>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</si>
  <si>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</si>
  <si>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</si>
  <si>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</si>
  <si>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</si>
  <si>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</si>
  <si>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</si>
  <si>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</si>
  <si>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</si>
  <si>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</si>
  <si>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</si>
  <si>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</si>
  <si>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</si>
  <si>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</si>
  <si>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</si>
  <si>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</si>
  <si>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</si>
  <si>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</si>
  <si>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</si>
  <si>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</si>
  <si>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</si>
  <si>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</si>
  <si>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</si>
  <si>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</si>
  <si>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</si>
  <si>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</si>
  <si>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</si>
  <si>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</si>
  <si>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Konteinera tipa celtnieku kantoris, ar darbinieku telpu 2.5*6*2.35 m, ieskaitot konteinera uzstādīšanu, demontāžu- uz visu objekta laiku (skaits atbilstoši Pretendenta nepieciešamībām).</t>
  </si>
  <si>
    <t>Logu, durvju u.c. demontāža (tiek pieskaitīti pie "Citu būvgružu utilizācija (k=1,4)")</t>
  </si>
  <si>
    <t>m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</si>
  <si>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</si>
  <si>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</si>
  <si>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</si>
  <si>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</si>
  <si>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</si>
  <si>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</si>
  <si>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</si>
  <si>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</si>
  <si>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</si>
  <si>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t>Labiekārtojums*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</si>
  <si>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</si>
  <si>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</si>
  <si>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</si>
  <si>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r>
      <t>m</t>
    </r>
    <r>
      <rPr>
        <vertAlign val="superscript"/>
        <sz val="10"/>
        <rFont val="Calibri"/>
        <family val="2"/>
      </rPr>
      <t>2</t>
    </r>
  </si>
  <si>
    <t>Koka būvgružu utilizācija (k=1,4)**.</t>
  </si>
  <si>
    <t>Citu būvgružu utilizācija (k=1,4)**.</t>
  </si>
  <si>
    <t>Azbestcementa būvgružu utilizācija.</t>
  </si>
  <si>
    <t>Pārbrauktuves posteņa nojaukšana</t>
  </si>
  <si>
    <t>Logu, durvju u.c. demontāža (tiek pieskaitīti pie "Citu būvgružu utilizācija (k=1,4)").</t>
  </si>
  <si>
    <t>Betona seguma būvgružu utilizācija (k=1,4)**.</t>
  </si>
  <si>
    <r>
      <t xml:space="preserve">Objekta nosaukums: </t>
    </r>
    <r>
      <rPr>
        <b/>
        <sz val="10"/>
        <rFont val="Arial"/>
        <family val="2"/>
      </rPr>
      <t xml:space="preserve">LOTE NR. 5.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</si>
  <si>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5.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</si>
  <si>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 xml:space="preserve">LOTE NR.5. “Ēku un būvju nojaukšana un teritorijas labiekārtošana (saskaņā ar projektu dokumentācijām)” </t>
  </si>
  <si>
    <t>Pārbrauktuves posteņa nojaukšana Garozas ielā 58C, Jelgavā</t>
  </si>
  <si>
    <t>5.1.Pārbrauktuves posteņa nojaukšana Garozas ielā 58C, Jelgavā</t>
  </si>
  <si>
    <t>5.1.</t>
  </si>
  <si>
    <t>Tāme 5.1.</t>
  </si>
  <si>
    <t>Darba vietas aprīkojuma ceļu shēmas izstrāde un saskaņošana. Pagaidu ceļazīmju uzstādīšana un demontāža.</t>
  </si>
  <si>
    <t>Darbu drošības risinājumi.</t>
  </si>
  <si>
    <t>Atkritumu konteineri, ieskaitot to izvešanu, izgāztuves izmaksas.</t>
  </si>
  <si>
    <t>Stiegrotas dzelzsbetona plātnes vai cita kabeļu aizsardzības sistēma (pēc būvuzņēmēja ieskatiem), kabeļu aizsardzībai no smagās būvtehnikas kustības uz būvdarbu laiku, tās ierīkošana un demontāža.</t>
  </si>
  <si>
    <t>Esošo sadales skapju aizsardzības izveide no koka konstrukcijas un tās demontāža.</t>
  </si>
  <si>
    <t>Esošas barjeras demontāža / atjaunošana.</t>
  </si>
  <si>
    <t>Inženierkomunikāciju demontāža</t>
  </si>
  <si>
    <t xml:space="preserve">Sakaru kabeļa demontāža pie blakus esošās ēkas. </t>
  </si>
  <si>
    <t>Sakaru kabeļa demontāža t.sk., atrakšana un tranšejas aizbēršana.</t>
  </si>
  <si>
    <t>Sakara kabeļa demontāža 1 metru attālumā no demontējamās ēkas. Kabeļu gala uzmavas uzstādīšana.</t>
  </si>
  <si>
    <t>Elektrības kabeļa atvienošana esošā sadales skapī.</t>
  </si>
  <si>
    <t>Elektroenerģijas kabeļa demontāža t.sk., atrakšana un tranšejas aizbēršana.</t>
  </si>
  <si>
    <t>Sadales skapja demontāža.</t>
  </si>
  <si>
    <t>Jumta seguma demontāža.</t>
  </si>
  <si>
    <t>Jumta spāru koka konstrukcijas demontāža</t>
  </si>
  <si>
    <r>
      <t>Ķieģeļa mūra</t>
    </r>
    <r>
      <rPr>
        <sz val="10"/>
        <rFont val="Calibri"/>
        <family val="2"/>
      </rPr>
      <t xml:space="preserve"> demontāža līdz pamatiem.</t>
    </r>
  </si>
  <si>
    <t>Ēkas grīdas demontāža.</t>
  </si>
  <si>
    <t>Betona bruģa seguma demontāža.</t>
  </si>
  <si>
    <t>Metāla konstrukciju demontāža.</t>
  </si>
  <si>
    <t>Ķieģeļa būvgružu utilizācija (k=1,4)**.</t>
  </si>
  <si>
    <t>Betona bruģa būvgružu utiliācija (k=1,4)**.</t>
  </si>
  <si>
    <t>Bitumena lokšņu būvgružu utilizācija.</t>
  </si>
  <si>
    <t>Pārbrauktuves dežuranta posteņa un tualetes nojaukšana Tērvetes ielā 81H, Jelgavā</t>
  </si>
  <si>
    <t xml:space="preserve">Izsmeļamās kanalizācijas akas satura izsmelšana/iztukšošana. Satura utilizācija. </t>
  </si>
  <si>
    <t>Pagaidu norobežojošās signāllentas uzstādīšana un demontāža pēc būvdarbu beigām.</t>
  </si>
  <si>
    <t>Elektrības kabeļa demontāža 1 metru attālumā no demontējamās ēkas. Kabeļu gala uzmavas uzstādīšana.</t>
  </si>
  <si>
    <t>Pārbrauktuves dežuranta posteņa nojaukšana</t>
  </si>
  <si>
    <t>Starpstāva dzelzsbetona konstrukcijas demontāža.</t>
  </si>
  <si>
    <t>Metāla kāpņu demontāža.</t>
  </si>
  <si>
    <t>Pieguļamā betona seguma demontāža.</t>
  </si>
  <si>
    <t>Tualetes nojaukšana</t>
  </si>
  <si>
    <t>Koka sienu demontāža.</t>
  </si>
  <si>
    <t>Betona seguma utilizācija (k=1,4)**.</t>
  </si>
  <si>
    <t>Labiekārtojums</t>
  </si>
  <si>
    <t>5.2.,5.3.Pārbrauktuves dežuranta posteņa un tualetes nojaukšana Tērvetes ielā 81H, Jelgavā</t>
  </si>
  <si>
    <t>5.2.,5.3.</t>
  </si>
  <si>
    <t>5.4.</t>
  </si>
  <si>
    <t>5.4.Pārbrauktuves posteņa ēkas nojaukšana Garozas iela 43A, Jelgava</t>
  </si>
  <si>
    <t>Tāme 5.4..</t>
  </si>
  <si>
    <t>5.4.Pārbrauktuves dežuranta posteņa un tualetes nojaukšana Tērvetes ielā 81H, Jelgavā</t>
  </si>
  <si>
    <t>Tāme 5.4.</t>
  </si>
  <si>
    <t>Pārbrauktuves posteņa ēkas nojaukšana Garozas iela 43A, Jelgava</t>
  </si>
  <si>
    <t>Dzelzsbetona pakāpienu demontāža no kāpnēm.</t>
  </si>
  <si>
    <t>Pieguļošā betona seguma demontāža.</t>
  </si>
  <si>
    <t>5.5.</t>
  </si>
  <si>
    <t>5.5.Pārbrauktuves posteņa nojaukšana Stacijas ielā 7, Vecumniekos, Vecumnieku pagastā, Bauskas novadā</t>
  </si>
  <si>
    <t>Tāme 5.5.</t>
  </si>
  <si>
    <t>Pārbrauktuves posteņa nojaukšana Stacijas ielā 7, Vecumniekos, Vecumnieku pagastā, Bauskas novadā</t>
  </si>
  <si>
    <t>Elektrības kabeļa demontāža pie blakus esošās ēkas. Kabeļu gala uzmavas uzstādīšana.</t>
  </si>
  <si>
    <t>Koka siju konstrukcijas demontāža.</t>
  </si>
  <si>
    <r>
      <t>Starpstāvu pārseguma koka konstrukcijas (1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sltumizolācijas (vate vai izdedži - 2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</si>
  <si>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t>Metāla fasādes apšuvuma demontāža.</t>
  </si>
  <si>
    <r>
      <t>Koka ārsienu koka konstrukcijas (2.5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(vate vai izdedžu - 5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 līdz pamatiem.</t>
    </r>
  </si>
  <si>
    <r>
      <t>Ēkas grīdas koka konstrukcijas (1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(vate vai izdedžu - 2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</si>
  <si>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t>Koka kāpņu demontāža.</t>
  </si>
  <si>
    <t>5.6.</t>
  </si>
  <si>
    <t>5.6.Pārbrauktuves posteņa nojaukšana "Pārbrauktuve Rīga-Jelgava 31.km", Cenu pagastā, Jelgavas novadā</t>
  </si>
  <si>
    <t>Tāme 5.6.</t>
  </si>
  <si>
    <t>Pārbrauktuves posteņa nojaukšana "Pārbrauktuve Rīga-Jelgava 31.km", Cenu pagastā, Jelgavas novadā</t>
  </si>
  <si>
    <t>Saglabājamo koku aizsargkonstrukcija h=2,50 m, tās ierīkošana un demontāža.</t>
  </si>
  <si>
    <t>Sakaru kabeļa demontāža 1 metru attālumā no demontējamās ēkas. Kabeļu gala uzmavas uzstādīšana.</t>
  </si>
  <si>
    <t>Jumta dzelzsbetona konstrukcijas demontāža</t>
  </si>
  <si>
    <t>PVC fasādes paneļu demontāža.</t>
  </si>
  <si>
    <t>Gāzbetona ārsienu demontāža līdz pamatiem.</t>
  </si>
  <si>
    <t>Pieguļošā seguma demontāža.</t>
  </si>
  <si>
    <t>Gāzbetona būvgružu utilizācija (k=1,4)**.</t>
  </si>
  <si>
    <t>Ruberoīda būvgružu utilizācija.</t>
  </si>
  <si>
    <t>5.7.</t>
  </si>
  <si>
    <t xml:space="preserve">Bagāžas šķūņa nojaukšana bez adreses, kadastra Nr. 8080 011 0451 </t>
  </si>
  <si>
    <t xml:space="preserve">5.7.Bagāžas šķūņa nojaukšana bez adreses, kadastra Nr. 8080 011 0451 </t>
  </si>
  <si>
    <t>Tāme 5.7.</t>
  </si>
  <si>
    <t>Konteinera tipa celtnieku kantoris, ar darbinieku telpu 2.5*6*2.35 m, ieskaitot konteinera uzstādīšanu, demontāžu - uz visu objekta laiku (skaits atbilstoši Pretendenta nepieciešamībām).</t>
  </si>
  <si>
    <t>Bagāžas šķūņa nojaukšana</t>
  </si>
  <si>
    <t>Jumta spāru koka konstrukcijas demontāža.</t>
  </si>
  <si>
    <r>
      <t>Koka ārsienu koka konstrukcijas</t>
    </r>
    <r>
      <rPr>
        <sz val="10"/>
        <rFont val="Calibri"/>
        <family val="2"/>
      </rPr>
      <t xml:space="preserve"> demontāža līdz pamatiem.</t>
    </r>
  </si>
  <si>
    <t xml:space="preserve">Citi darbi 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</si>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</sst>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5" borderId="0" applyNumberFormat="0" applyBorder="0" applyAlignment="0" applyProtection="0"/>
    <xf numFmtId="0" fontId="39" fillId="16" borderId="0" applyNumberFormat="0" applyBorder="0" applyAlignment="0" applyProtection="0"/>
    <xf numFmtId="0" fontId="10" fillId="11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22" borderId="0" applyNumberFormat="0" applyBorder="0" applyAlignment="0" applyProtection="0"/>
    <xf numFmtId="0" fontId="40" fillId="33" borderId="0" applyNumberFormat="0" applyBorder="0" applyAlignment="0" applyProtection="0"/>
    <xf numFmtId="0" fontId="11" fillId="24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" borderId="0" applyNumberFormat="0" applyBorder="0" applyAlignment="0" applyProtection="0"/>
    <xf numFmtId="0" fontId="42" fillId="37" borderId="1" applyNumberFormat="0" applyAlignment="0" applyProtection="0"/>
    <xf numFmtId="0" fontId="13" fillId="38" borderId="2" applyNumberFormat="0" applyAlignment="0" applyProtection="0"/>
    <xf numFmtId="0" fontId="43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9" fillId="0" borderId="12" applyNumberFormat="0" applyFill="0" applyAlignment="0" applyProtection="0"/>
    <xf numFmtId="0" fontId="20" fillId="0" borderId="13" applyNumberFormat="0" applyFill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1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185" fontId="56" fillId="46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46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3" fontId="34" fillId="0" borderId="20" xfId="0" applyNumberFormat="1" applyFont="1" applyBorder="1" applyAlignment="1">
      <alignment horizontal="center" vertical="center" wrapText="1"/>
    </xf>
    <xf numFmtId="17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left" vertical="center" wrapText="1"/>
    </xf>
    <xf numFmtId="0" fontId="38" fillId="0" borderId="20" xfId="118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0" xfId="124" applyFont="1" applyBorder="1" applyAlignment="1">
      <alignment vertical="center"/>
      <protection/>
    </xf>
    <xf numFmtId="2" fontId="34" fillId="0" borderId="20" xfId="0" applyNumberFormat="1" applyFont="1" applyBorder="1" applyAlignment="1">
      <alignment vertical="center"/>
    </xf>
    <xf numFmtId="2" fontId="34" fillId="46" borderId="0" xfId="0" applyNumberFormat="1" applyFont="1" applyFill="1" applyAlignment="1">
      <alignment horizontal="left" vertical="center" wrapText="1"/>
    </xf>
    <xf numFmtId="0" fontId="34" fillId="0" borderId="20" xfId="124" applyFont="1" applyBorder="1" applyAlignment="1">
      <alignment vertical="center" wrapText="1"/>
      <protection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34" fillId="46" borderId="20" xfId="0" applyNumberFormat="1" applyFont="1" applyFill="1" applyBorder="1" applyAlignment="1">
      <alignment horizontal="left" vertical="center" wrapText="1"/>
    </xf>
    <xf numFmtId="17" fontId="34" fillId="46" borderId="20" xfId="0" applyNumberFormat="1" applyFont="1" applyFill="1" applyBorder="1" applyAlignment="1">
      <alignment horizontal="center" vertical="center" wrapText="1"/>
    </xf>
    <xf numFmtId="0" fontId="34" fillId="46" borderId="20" xfId="124" applyFont="1" applyFill="1" applyBorder="1" applyAlignment="1">
      <alignment vertical="center"/>
      <protection/>
    </xf>
    <xf numFmtId="0" fontId="38" fillId="46" borderId="20" xfId="118" applyFont="1" applyFill="1" applyBorder="1" applyAlignment="1">
      <alignment horizontal="center" vertical="center"/>
      <protection/>
    </xf>
    <xf numFmtId="2" fontId="34" fillId="46" borderId="20" xfId="0" applyNumberFormat="1" applyFont="1" applyFill="1" applyBorder="1" applyAlignment="1">
      <alignment horizontal="center" vertical="center"/>
    </xf>
    <xf numFmtId="2" fontId="36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5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6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2" xfId="101"/>
    <cellStyle name="Normal 2 2 2" xfId="102"/>
    <cellStyle name="Normal 2 3" xfId="103"/>
    <cellStyle name="Normal 2 4" xfId="104"/>
    <cellStyle name="Normal 2_Vidus 5_VS_20120424" xfId="105"/>
    <cellStyle name="Normal 3" xfId="106"/>
    <cellStyle name="Normal 4" xfId="107"/>
    <cellStyle name="Normal 4 2" xfId="108"/>
    <cellStyle name="Normal 5" xfId="109"/>
    <cellStyle name="Normal 6" xfId="110"/>
    <cellStyle name="Normal 6 2" xfId="111"/>
    <cellStyle name="Normal 6_APJOMI CENAS korigeta Vidus iela tame (14.11.2013)" xfId="112"/>
    <cellStyle name="Normal 7" xfId="113"/>
    <cellStyle name="Normal 8" xfId="114"/>
    <cellStyle name="Normal 8 2" xfId="115"/>
    <cellStyle name="Normal 8_APJOMI CENAS korigeta Vidus iela tame (14.11.2013)" xfId="116"/>
    <cellStyle name="Normal 9" xfId="117"/>
    <cellStyle name="Normal_Pieslegums" xfId="118"/>
    <cellStyle name="Note" xfId="119"/>
    <cellStyle name="Note 2" xfId="120"/>
    <cellStyle name="Output" xfId="121"/>
    <cellStyle name="Output 2" xfId="122"/>
    <cellStyle name="Parastais_Abora-Pasaka" xfId="123"/>
    <cellStyle name="Parasts 3" xfId="124"/>
    <cellStyle name="Parasts 5" xfId="125"/>
    <cellStyle name="Percent" xfId="126"/>
    <cellStyle name="Percent 2" xfId="127"/>
    <cellStyle name="Percent 3" xfId="128"/>
    <cellStyle name="Percent 4" xfId="129"/>
    <cellStyle name="Style 1" xfId="130"/>
    <cellStyle name="Style 1 2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Обычный 2" xfId="138"/>
    <cellStyle name="Обычный_2009-04-27_PED IESN" xfId="139"/>
    <cellStyle name="Стиль 1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6" sqref="B6"/>
    </sheetView>
  </sheetViews>
  <sheetFormatPr defaultColWidth="11.28125" defaultRowHeight="12.75"/>
  <cols>
    <col min="1" max="1" width="10.421875" style="26" customWidth="1"/>
    <col min="2" max="2" width="88.8515625" style="26" customWidth="1"/>
    <col min="3" max="3" width="16.00390625" style="26" customWidth="1"/>
    <col min="4" max="5" width="11.28125" style="27" customWidth="1"/>
    <col min="6" max="6" width="14.57421875" style="27" bestFit="1" customWidth="1"/>
    <col min="7" max="16384" width="11.28125" style="27" customWidth="1"/>
  </cols>
  <sheetData>
    <row r="1" spans="1:3" ht="37.5" customHeight="1">
      <c r="A1" s="28"/>
      <c r="B1" s="183" t="s">
        <v>164</v>
      </c>
      <c r="C1" s="183"/>
    </row>
    <row r="2" spans="1:3" ht="12.75">
      <c r="A2" s="153" t="s">
        <v>25</v>
      </c>
      <c r="B2" s="153"/>
      <c r="C2" s="153"/>
    </row>
    <row r="3" spans="1:3" ht="12.75">
      <c r="A3" s="100"/>
      <c r="B3" s="100"/>
      <c r="C3" s="100"/>
    </row>
    <row r="4" spans="1:5" ht="12.75" customHeight="1">
      <c r="A4" s="103" t="s">
        <v>80</v>
      </c>
      <c r="B4" s="103"/>
      <c r="C4" s="103"/>
      <c r="D4" s="103"/>
      <c r="E4" s="103"/>
    </row>
    <row r="5" spans="1:4" ht="12">
      <c r="A5" s="103" t="s">
        <v>64</v>
      </c>
      <c r="B5" s="3"/>
      <c r="C5" s="3"/>
      <c r="D5" s="77"/>
    </row>
    <row r="6" ht="12">
      <c r="A6" s="29"/>
    </row>
    <row r="7" spans="1:3" ht="12">
      <c r="A7" s="29"/>
      <c r="B7" s="155" t="s">
        <v>63</v>
      </c>
      <c r="C7" s="155"/>
    </row>
    <row r="8" spans="1:4" s="31" customFormat="1" ht="36" customHeight="1">
      <c r="A8" s="30" t="s">
        <v>4</v>
      </c>
      <c r="B8" s="30" t="s">
        <v>6</v>
      </c>
      <c r="C8" s="30" t="s">
        <v>15</v>
      </c>
      <c r="D8" s="40"/>
    </row>
    <row r="9" spans="1:3" s="31" customFormat="1" ht="26.25" customHeight="1">
      <c r="A9" s="32">
        <v>1</v>
      </c>
      <c r="B9" s="76" t="s">
        <v>81</v>
      </c>
      <c r="C9" s="65"/>
    </row>
    <row r="10" spans="1:5" s="31" customFormat="1" ht="12.75">
      <c r="A10" s="32"/>
      <c r="B10" s="33" t="s">
        <v>0</v>
      </c>
      <c r="C10" s="67"/>
      <c r="D10" s="34"/>
      <c r="E10" s="35"/>
    </row>
    <row r="11" spans="1:3" s="31" customFormat="1" ht="12">
      <c r="A11" s="154" t="s">
        <v>7</v>
      </c>
      <c r="B11" s="154"/>
      <c r="C11" s="65"/>
    </row>
    <row r="12" spans="1:3" s="31" customFormat="1" ht="12.75">
      <c r="A12" s="151" t="s">
        <v>34</v>
      </c>
      <c r="B12" s="152"/>
      <c r="C12" s="67"/>
    </row>
    <row r="13" spans="1:3" s="31" customFormat="1" ht="12.75">
      <c r="A13" s="36"/>
      <c r="B13" s="36"/>
      <c r="C13" s="37"/>
    </row>
    <row r="14" spans="1:3" s="31" customFormat="1" ht="12">
      <c r="A14" s="1" t="s">
        <v>61</v>
      </c>
      <c r="B14" s="38"/>
      <c r="C14" s="39"/>
    </row>
    <row r="15" spans="1:3" ht="12">
      <c r="A15" s="29"/>
      <c r="C15" s="41"/>
    </row>
    <row r="16" ht="12">
      <c r="A16" s="25" t="s">
        <v>62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85" zoomScalePageLayoutView="0" workbookViewId="0" topLeftCell="A1">
      <selection activeCell="E17" sqref="E17"/>
    </sheetView>
  </sheetViews>
  <sheetFormatPr defaultColWidth="11.28125" defaultRowHeight="12.75"/>
  <cols>
    <col min="1" max="1" width="5.421875" style="2" customWidth="1"/>
    <col min="2" max="2" width="11.71093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58" t="s">
        <v>35</v>
      </c>
      <c r="B1" s="158"/>
      <c r="C1" s="158"/>
      <c r="D1" s="158"/>
      <c r="E1" s="158"/>
      <c r="F1" s="158"/>
      <c r="G1" s="158"/>
      <c r="H1" s="158"/>
      <c r="I1" s="158"/>
    </row>
    <row r="2" spans="1:9" ht="13.5">
      <c r="A2" s="158" t="s">
        <v>82</v>
      </c>
      <c r="B2" s="158"/>
      <c r="C2" s="158"/>
      <c r="D2" s="158"/>
      <c r="E2" s="158"/>
      <c r="F2" s="158"/>
      <c r="G2" s="158"/>
      <c r="H2" s="158"/>
      <c r="I2" s="158"/>
    </row>
    <row r="3" spans="1:9" ht="12">
      <c r="A3" s="168" t="s">
        <v>8</v>
      </c>
      <c r="B3" s="168"/>
      <c r="C3" s="168"/>
      <c r="D3" s="168"/>
      <c r="E3" s="168"/>
      <c r="F3" s="168"/>
      <c r="G3" s="168"/>
      <c r="H3" s="168"/>
      <c r="I3" s="168"/>
    </row>
    <row r="4" spans="1:9" ht="12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 customHeight="1">
      <c r="A5" s="3" t="str">
        <f>'Buvn.kopt.'!A4</f>
        <v>Objekta nosaukums: LOTE NR. 5.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0">
        <f>E23</f>
        <v>0</v>
      </c>
      <c r="F8" s="58"/>
      <c r="G8" s="58"/>
      <c r="H8" s="58"/>
      <c r="I8" s="58"/>
    </row>
    <row r="9" spans="1:9" ht="12.75">
      <c r="A9" s="4"/>
      <c r="B9" s="4"/>
      <c r="C9" s="17" t="s">
        <v>18</v>
      </c>
      <c r="D9" s="70">
        <f>I19</f>
        <v>0</v>
      </c>
      <c r="F9" s="58"/>
      <c r="G9" s="58"/>
      <c r="H9" s="58"/>
      <c r="I9" s="58"/>
    </row>
    <row r="10" spans="5:10" ht="12">
      <c r="E10" s="59"/>
      <c r="F10" s="59"/>
      <c r="G10" s="60"/>
      <c r="H10" s="59"/>
      <c r="I10" s="61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62" t="s">
        <v>4</v>
      </c>
      <c r="B11" s="160" t="s">
        <v>20</v>
      </c>
      <c r="C11" s="163" t="s">
        <v>9</v>
      </c>
      <c r="D11" s="164"/>
      <c r="E11" s="167" t="s">
        <v>29</v>
      </c>
      <c r="F11" s="159" t="s">
        <v>10</v>
      </c>
      <c r="G11" s="159"/>
      <c r="H11" s="159"/>
      <c r="I11" s="159"/>
      <c r="J11" s="23"/>
    </row>
    <row r="12" spans="1:10" s="18" customFormat="1" ht="45" customHeight="1">
      <c r="A12" s="162"/>
      <c r="B12" s="161"/>
      <c r="C12" s="165"/>
      <c r="D12" s="166"/>
      <c r="E12" s="167"/>
      <c r="F12" s="105" t="s">
        <v>26</v>
      </c>
      <c r="G12" s="105" t="s">
        <v>27</v>
      </c>
      <c r="H12" s="106" t="s">
        <v>28</v>
      </c>
      <c r="I12" s="105" t="s">
        <v>19</v>
      </c>
      <c r="J12" s="24"/>
    </row>
    <row r="13" spans="1:10" s="18" customFormat="1" ht="39.75" customHeight="1">
      <c r="A13" s="142">
        <v>1</v>
      </c>
      <c r="B13" s="141" t="s">
        <v>85</v>
      </c>
      <c r="C13" s="156" t="s">
        <v>84</v>
      </c>
      <c r="D13" s="157"/>
      <c r="E13" s="143"/>
      <c r="F13" s="143"/>
      <c r="G13" s="143"/>
      <c r="H13" s="106"/>
      <c r="I13" s="143"/>
      <c r="J13" s="24"/>
    </row>
    <row r="14" spans="1:10" s="18" customFormat="1" ht="36.75" customHeight="1">
      <c r="A14" s="142">
        <v>2</v>
      </c>
      <c r="B14" s="141" t="s">
        <v>122</v>
      </c>
      <c r="C14" s="156" t="s">
        <v>121</v>
      </c>
      <c r="D14" s="157"/>
      <c r="E14" s="143"/>
      <c r="F14" s="143"/>
      <c r="G14" s="143"/>
      <c r="H14" s="106"/>
      <c r="I14" s="143"/>
      <c r="J14" s="24"/>
    </row>
    <row r="15" spans="1:10" s="18" customFormat="1" ht="38.25" customHeight="1">
      <c r="A15" s="142">
        <v>3</v>
      </c>
      <c r="B15" s="141" t="s">
        <v>123</v>
      </c>
      <c r="C15" s="156" t="s">
        <v>124</v>
      </c>
      <c r="D15" s="157"/>
      <c r="E15" s="143"/>
      <c r="F15" s="143"/>
      <c r="G15" s="143"/>
      <c r="H15" s="106"/>
      <c r="I15" s="143"/>
      <c r="J15" s="24"/>
    </row>
    <row r="16" spans="1:10" s="18" customFormat="1" ht="45" customHeight="1">
      <c r="A16" s="142">
        <v>4</v>
      </c>
      <c r="B16" s="141" t="s">
        <v>131</v>
      </c>
      <c r="C16" s="156" t="s">
        <v>132</v>
      </c>
      <c r="D16" s="157"/>
      <c r="E16" s="143"/>
      <c r="F16" s="143"/>
      <c r="G16" s="143"/>
      <c r="H16" s="106"/>
      <c r="I16" s="143"/>
      <c r="J16" s="24"/>
    </row>
    <row r="17" spans="1:10" s="18" customFormat="1" ht="45" customHeight="1">
      <c r="A17" s="142">
        <v>5</v>
      </c>
      <c r="B17" s="141" t="s">
        <v>142</v>
      </c>
      <c r="C17" s="156" t="s">
        <v>143</v>
      </c>
      <c r="D17" s="157"/>
      <c r="E17" s="143"/>
      <c r="F17" s="143"/>
      <c r="G17" s="143"/>
      <c r="H17" s="106"/>
      <c r="I17" s="143"/>
      <c r="J17" s="24"/>
    </row>
    <row r="18" spans="1:10" s="18" customFormat="1" ht="39" customHeight="1">
      <c r="A18" s="142">
        <v>6</v>
      </c>
      <c r="B18" s="141" t="s">
        <v>154</v>
      </c>
      <c r="C18" s="156" t="s">
        <v>156</v>
      </c>
      <c r="D18" s="157"/>
      <c r="E18" s="143"/>
      <c r="F18" s="143"/>
      <c r="G18" s="143"/>
      <c r="H18" s="106"/>
      <c r="I18" s="143"/>
      <c r="J18" s="24"/>
    </row>
    <row r="19" spans="1:10" ht="18" customHeight="1">
      <c r="A19" s="169" t="s">
        <v>0</v>
      </c>
      <c r="B19" s="169"/>
      <c r="C19" s="169"/>
      <c r="D19" s="19"/>
      <c r="E19" s="66"/>
      <c r="F19" s="66"/>
      <c r="G19" s="66"/>
      <c r="H19" s="66"/>
      <c r="I19" s="66"/>
      <c r="J19" s="22"/>
    </row>
    <row r="20" spans="1:9" ht="18" customHeight="1">
      <c r="A20" s="170" t="s">
        <v>11</v>
      </c>
      <c r="B20" s="170"/>
      <c r="C20" s="170"/>
      <c r="D20" s="68"/>
      <c r="E20" s="64"/>
      <c r="F20" s="58"/>
      <c r="G20" s="58"/>
      <c r="H20" s="58"/>
      <c r="I20" s="58"/>
    </row>
    <row r="21" spans="1:9" ht="18" customHeight="1">
      <c r="A21" s="171" t="s">
        <v>12</v>
      </c>
      <c r="B21" s="171"/>
      <c r="C21" s="171"/>
      <c r="D21" s="74"/>
      <c r="E21" s="69"/>
      <c r="F21" s="58"/>
      <c r="G21" s="58"/>
      <c r="H21" s="58"/>
      <c r="I21" s="58"/>
    </row>
    <row r="22" spans="1:9" ht="18" customHeight="1">
      <c r="A22" s="172" t="s">
        <v>13</v>
      </c>
      <c r="B22" s="173"/>
      <c r="C22" s="174"/>
      <c r="D22" s="7"/>
      <c r="E22" s="64"/>
      <c r="F22" s="58"/>
      <c r="G22" s="58"/>
      <c r="H22" s="58"/>
      <c r="I22" s="58"/>
    </row>
    <row r="23" spans="1:10" ht="18" customHeight="1">
      <c r="A23" s="169" t="s">
        <v>14</v>
      </c>
      <c r="B23" s="169"/>
      <c r="C23" s="169"/>
      <c r="D23" s="19"/>
      <c r="E23" s="66"/>
      <c r="F23" s="58"/>
      <c r="G23" s="62"/>
      <c r="H23" s="58"/>
      <c r="I23" s="58"/>
      <c r="J23" s="22"/>
    </row>
    <row r="24" spans="1:3" s="10" customFormat="1" ht="12.75">
      <c r="A24" s="11"/>
      <c r="B24" s="11"/>
      <c r="C24" s="12"/>
    </row>
    <row r="25" spans="1:5" s="10" customFormat="1" ht="12">
      <c r="A25" s="1" t="str">
        <f>'Buvn.kopt.'!A14</f>
        <v>Sastādīja:</v>
      </c>
      <c r="B25" s="13"/>
      <c r="C25" s="14"/>
      <c r="E25" s="73"/>
    </row>
    <row r="26" spans="1:3" s="8" customFormat="1" ht="12">
      <c r="A26" s="1"/>
      <c r="B26" s="9"/>
      <c r="C26" s="9"/>
    </row>
    <row r="27" spans="1:3" s="8" customFormat="1" ht="12">
      <c r="A27" s="1" t="str">
        <f>'Buvn.kopt.'!A16</f>
        <v>Pārbaudīja: </v>
      </c>
      <c r="B27" s="9"/>
      <c r="C27" s="9"/>
    </row>
    <row r="28" spans="1:3" s="8" customFormat="1" ht="12">
      <c r="A28" s="9"/>
      <c r="B28" s="9"/>
      <c r="C28" s="9"/>
    </row>
    <row r="29" spans="1:3" s="8" customFormat="1" ht="12">
      <c r="A29" s="9"/>
      <c r="B29" s="9"/>
      <c r="C29" s="9"/>
    </row>
    <row r="30" spans="1:3" s="8" customFormat="1" ht="12">
      <c r="A30" s="9"/>
      <c r="B30" s="9"/>
      <c r="C30" s="9"/>
    </row>
    <row r="31" spans="1:2" ht="12">
      <c r="A31" s="6"/>
      <c r="B31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41" spans="1:2" ht="12">
      <c r="A41" s="20"/>
      <c r="B41" s="20"/>
    </row>
  </sheetData>
  <sheetProtection/>
  <mergeCells count="19">
    <mergeCell ref="C18:D18"/>
    <mergeCell ref="A23:C23"/>
    <mergeCell ref="A19:C19"/>
    <mergeCell ref="A20:C20"/>
    <mergeCell ref="A21:C21"/>
    <mergeCell ref="A22:C22"/>
    <mergeCell ref="C16:D16"/>
    <mergeCell ref="E11:E12"/>
    <mergeCell ref="A2:I2"/>
    <mergeCell ref="A3:I3"/>
    <mergeCell ref="C13:D13"/>
    <mergeCell ref="C17:D17"/>
    <mergeCell ref="C14:D14"/>
    <mergeCell ref="C15:D15"/>
    <mergeCell ref="A1:I1"/>
    <mergeCell ref="F11:I11"/>
    <mergeCell ref="B11:B12"/>
    <mergeCell ref="A11:A12"/>
    <mergeCell ref="C11:D12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7"/>
  <sheetViews>
    <sheetView zoomScaleSheetLayoutView="85" zoomScalePageLayoutView="0" workbookViewId="0" topLeftCell="A1">
      <pane ySplit="12" topLeftCell="A43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84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83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27.75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29.25" customHeight="1">
      <c r="A15" s="110">
        <v>2</v>
      </c>
      <c r="B15" s="112"/>
      <c r="C15" s="145" t="s">
        <v>87</v>
      </c>
      <c r="D15" s="114" t="s">
        <v>39</v>
      </c>
      <c r="E15" s="115">
        <v>1</v>
      </c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/>
      <c r="B16" s="112"/>
      <c r="C16" s="109" t="s">
        <v>40</v>
      </c>
      <c r="D16" s="117"/>
      <c r="E16" s="115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88</v>
      </c>
      <c r="D17" s="117" t="s">
        <v>41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18.75" customHeight="1">
      <c r="A18" s="110">
        <v>4</v>
      </c>
      <c r="B18" s="112"/>
      <c r="C18" s="113" t="s">
        <v>42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30" customHeight="1">
      <c r="A19" s="110">
        <v>5</v>
      </c>
      <c r="B19" s="112"/>
      <c r="C19" s="113" t="s">
        <v>43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21" customHeight="1">
      <c r="A20" s="110">
        <v>6</v>
      </c>
      <c r="B20" s="112"/>
      <c r="C20" s="113" t="s">
        <v>89</v>
      </c>
      <c r="D20" s="114" t="s">
        <v>39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45" customHeight="1">
      <c r="A21" s="110">
        <v>7</v>
      </c>
      <c r="B21" s="112"/>
      <c r="C21" s="113" t="s">
        <v>44</v>
      </c>
      <c r="D21" s="114" t="s">
        <v>41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54.75" customHeight="1">
      <c r="A25" s="110">
        <v>11</v>
      </c>
      <c r="B25" s="112"/>
      <c r="C25" s="113" t="s">
        <v>90</v>
      </c>
      <c r="D25" s="117" t="s">
        <v>47</v>
      </c>
      <c r="E25" s="115">
        <v>2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35.25" customHeight="1">
      <c r="A26" s="110">
        <v>12</v>
      </c>
      <c r="B26" s="112"/>
      <c r="C26" s="113" t="s">
        <v>91</v>
      </c>
      <c r="D26" s="117" t="s">
        <v>47</v>
      </c>
      <c r="E26" s="115">
        <v>3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21" customHeight="1">
      <c r="A27" s="110">
        <v>13</v>
      </c>
      <c r="B27" s="112"/>
      <c r="C27" s="113" t="s">
        <v>92</v>
      </c>
      <c r="D27" s="117" t="s">
        <v>47</v>
      </c>
      <c r="E27" s="115">
        <v>1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21.75" customHeight="1">
      <c r="A28" s="110"/>
      <c r="B28" s="112"/>
      <c r="C28" s="116" t="s">
        <v>93</v>
      </c>
      <c r="D28" s="117"/>
      <c r="E28" s="115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14</v>
      </c>
      <c r="B29" s="112"/>
      <c r="C29" s="113" t="s">
        <v>94</v>
      </c>
      <c r="D29" s="117" t="s">
        <v>47</v>
      </c>
      <c r="E29" s="115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3" t="s">
        <v>95</v>
      </c>
      <c r="D30" s="117" t="s">
        <v>59</v>
      </c>
      <c r="E30" s="115">
        <v>4.5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7" customHeight="1">
      <c r="A31" s="110">
        <v>16</v>
      </c>
      <c r="B31" s="112"/>
      <c r="C31" s="113" t="s">
        <v>96</v>
      </c>
      <c r="D31" s="117" t="s">
        <v>47</v>
      </c>
      <c r="E31" s="115">
        <v>1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17</v>
      </c>
      <c r="B32" s="112"/>
      <c r="C32" s="113" t="s">
        <v>97</v>
      </c>
      <c r="D32" s="117" t="s">
        <v>47</v>
      </c>
      <c r="E32" s="117">
        <v>1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32.25" customHeight="1">
      <c r="A33" s="110">
        <v>18</v>
      </c>
      <c r="B33" s="112"/>
      <c r="C33" s="113" t="s">
        <v>98</v>
      </c>
      <c r="D33" s="117" t="s">
        <v>59</v>
      </c>
      <c r="E33" s="115">
        <v>8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>
        <v>19</v>
      </c>
      <c r="B34" s="112"/>
      <c r="C34" s="113" t="s">
        <v>99</v>
      </c>
      <c r="D34" s="117" t="s">
        <v>47</v>
      </c>
      <c r="E34" s="115">
        <v>1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/>
      <c r="B35" s="112"/>
      <c r="C35" s="109" t="s">
        <v>77</v>
      </c>
      <c r="D35" s="118"/>
      <c r="E35" s="115"/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3" t="s">
        <v>100</v>
      </c>
      <c r="D36" s="118" t="s">
        <v>73</v>
      </c>
      <c r="E36" s="115">
        <v>32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22" t="s">
        <v>101</v>
      </c>
      <c r="D37" s="114" t="s">
        <v>67</v>
      </c>
      <c r="E37" s="115">
        <v>2.5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22" t="s">
        <v>102</v>
      </c>
      <c r="D38" s="114" t="s">
        <v>67</v>
      </c>
      <c r="E38" s="115">
        <v>13.5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78</v>
      </c>
      <c r="D39" s="114" t="s">
        <v>67</v>
      </c>
      <c r="E39" s="115">
        <v>4.5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103</v>
      </c>
      <c r="D40" s="114" t="s">
        <v>67</v>
      </c>
      <c r="E40" s="115">
        <v>4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4.25">
      <c r="A41" s="110">
        <v>25</v>
      </c>
      <c r="B41" s="112"/>
      <c r="C41" s="119" t="s">
        <v>104</v>
      </c>
      <c r="D41" s="114" t="s">
        <v>67</v>
      </c>
      <c r="E41" s="115">
        <v>1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26</v>
      </c>
      <c r="B42" s="112"/>
      <c r="C42" s="119" t="s">
        <v>49</v>
      </c>
      <c r="D42" s="114" t="s">
        <v>67</v>
      </c>
      <c r="E42" s="115">
        <v>9.5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2.75">
      <c r="A43" s="110">
        <v>27</v>
      </c>
      <c r="B43" s="112"/>
      <c r="C43" s="119" t="s">
        <v>105</v>
      </c>
      <c r="D43" s="114" t="s">
        <v>36</v>
      </c>
      <c r="E43" s="115">
        <v>0.4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2.75">
      <c r="A44" s="110"/>
      <c r="B44" s="112"/>
      <c r="C44" s="116" t="s">
        <v>50</v>
      </c>
      <c r="D44" s="118"/>
      <c r="E44" s="11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13" t="s">
        <v>68</v>
      </c>
      <c r="D45" s="114" t="s">
        <v>67</v>
      </c>
      <c r="E45" s="115">
        <f>(E40+E42)*1.4</f>
        <v>18.9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4.25">
      <c r="A46" s="110">
        <v>29</v>
      </c>
      <c r="B46" s="112"/>
      <c r="C46" s="113" t="s">
        <v>106</v>
      </c>
      <c r="D46" s="114" t="s">
        <v>67</v>
      </c>
      <c r="E46" s="115">
        <f>E38*1.4</f>
        <v>18.9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4.25">
      <c r="A47" s="110">
        <v>30</v>
      </c>
      <c r="B47" s="112"/>
      <c r="C47" s="113" t="s">
        <v>74</v>
      </c>
      <c r="D47" s="114" t="s">
        <v>67</v>
      </c>
      <c r="E47" s="115">
        <f>E37*1.4</f>
        <v>3.5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4.25">
      <c r="A48" s="110">
        <v>31</v>
      </c>
      <c r="B48" s="112"/>
      <c r="C48" s="119" t="s">
        <v>75</v>
      </c>
      <c r="D48" s="114" t="s">
        <v>67</v>
      </c>
      <c r="E48" s="115">
        <f>E39*1.4</f>
        <v>6.3</v>
      </c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32</v>
      </c>
      <c r="B49" s="112"/>
      <c r="C49" s="119" t="s">
        <v>107</v>
      </c>
      <c r="D49" s="114" t="s">
        <v>67</v>
      </c>
      <c r="E49" s="115">
        <f>E41*1.4</f>
        <v>1.4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2.75">
      <c r="A50" s="110">
        <v>33</v>
      </c>
      <c r="B50" s="112"/>
      <c r="C50" s="119" t="s">
        <v>108</v>
      </c>
      <c r="D50" s="114" t="s">
        <v>36</v>
      </c>
      <c r="E50" s="115">
        <v>0.1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2.75">
      <c r="A51" s="110">
        <v>34</v>
      </c>
      <c r="B51" s="112"/>
      <c r="C51" s="113" t="s">
        <v>51</v>
      </c>
      <c r="D51" s="114" t="s">
        <v>36</v>
      </c>
      <c r="E51" s="115">
        <f>E43</f>
        <v>0.4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2.75">
      <c r="A52" s="110"/>
      <c r="B52" s="112"/>
      <c r="C52" s="116" t="s">
        <v>69</v>
      </c>
      <c r="D52" s="114"/>
      <c r="E52" s="115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4.25">
      <c r="A53" s="110">
        <v>35</v>
      </c>
      <c r="B53" s="112"/>
      <c r="C53" s="119" t="s">
        <v>60</v>
      </c>
      <c r="D53" s="114" t="s">
        <v>67</v>
      </c>
      <c r="E53" s="115">
        <v>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4.25">
      <c r="A54" s="110">
        <v>36</v>
      </c>
      <c r="B54" s="112"/>
      <c r="C54" s="119" t="s">
        <v>52</v>
      </c>
      <c r="D54" s="114" t="s">
        <v>67</v>
      </c>
      <c r="E54" s="115">
        <v>4.5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4.25">
      <c r="A55" s="110">
        <v>37</v>
      </c>
      <c r="B55" s="112"/>
      <c r="C55" s="119" t="s">
        <v>53</v>
      </c>
      <c r="D55" s="114" t="s">
        <v>70</v>
      </c>
      <c r="E55" s="115">
        <v>38.5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14.25">
      <c r="A56" s="110">
        <v>38</v>
      </c>
      <c r="B56" s="112"/>
      <c r="C56" s="119" t="s">
        <v>54</v>
      </c>
      <c r="D56" s="114" t="s">
        <v>70</v>
      </c>
      <c r="E56" s="115">
        <v>146.5</v>
      </c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12.75">
      <c r="A57" s="110"/>
      <c r="B57" s="112"/>
      <c r="C57" s="109" t="s">
        <v>55</v>
      </c>
      <c r="D57" s="118"/>
      <c r="E57" s="120"/>
      <c r="F57" s="85"/>
      <c r="G57" s="85"/>
      <c r="H57" s="85"/>
      <c r="I57" s="85"/>
      <c r="J57" s="85"/>
      <c r="K57" s="94"/>
      <c r="L57" s="123"/>
      <c r="M57" s="123"/>
      <c r="N57" s="123"/>
      <c r="O57" s="123"/>
      <c r="P57" s="123"/>
    </row>
    <row r="58" spans="1:16" ht="25.5">
      <c r="A58" s="110">
        <v>39</v>
      </c>
      <c r="B58" s="112"/>
      <c r="C58" s="145" t="s">
        <v>56</v>
      </c>
      <c r="D58" s="114" t="s">
        <v>39</v>
      </c>
      <c r="E58" s="115">
        <v>1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12.75">
      <c r="A59" s="110"/>
      <c r="B59" s="112"/>
      <c r="C59" s="150" t="s">
        <v>162</v>
      </c>
      <c r="D59" s="114"/>
      <c r="E59" s="115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ht="39">
      <c r="A60" s="110">
        <v>40</v>
      </c>
      <c r="B60" s="112"/>
      <c r="C60" s="113" t="s">
        <v>163</v>
      </c>
      <c r="D60" s="114" t="s">
        <v>39</v>
      </c>
      <c r="E60" s="115">
        <v>1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 ht="25.5">
      <c r="A61" s="92"/>
      <c r="B61" s="86"/>
      <c r="C61" s="87" t="s">
        <v>33</v>
      </c>
      <c r="D61" s="88"/>
      <c r="E61" s="88"/>
      <c r="F61" s="85"/>
      <c r="G61" s="85"/>
      <c r="H61" s="85"/>
      <c r="I61" s="85"/>
      <c r="J61" s="85"/>
      <c r="K61" s="94"/>
      <c r="L61" s="104"/>
      <c r="M61" s="104"/>
      <c r="N61" s="104"/>
      <c r="O61" s="104"/>
      <c r="P61" s="104"/>
    </row>
    <row r="62" spans="2:16" ht="12.75">
      <c r="B62" s="132"/>
      <c r="C62" s="121" t="s">
        <v>71</v>
      </c>
      <c r="D62" s="133"/>
      <c r="E62" s="133"/>
      <c r="F62" s="134"/>
      <c r="G62" s="134"/>
      <c r="H62" s="134"/>
      <c r="I62" s="134"/>
      <c r="J62" s="134"/>
      <c r="K62" s="135"/>
      <c r="L62" s="136"/>
      <c r="M62" s="136"/>
      <c r="N62" s="136"/>
      <c r="O62" s="136"/>
      <c r="P62" s="136"/>
    </row>
    <row r="63" spans="1:16" ht="12.75">
      <c r="A63" s="93"/>
      <c r="B63" s="54"/>
      <c r="C63" s="121" t="s">
        <v>72</v>
      </c>
      <c r="D63" s="10"/>
      <c r="E63" s="1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">
      <c r="A64" s="89"/>
      <c r="B64" s="49"/>
      <c r="C64" s="14"/>
      <c r="D64" s="10"/>
      <c r="E64" s="10"/>
      <c r="F64" s="44"/>
      <c r="G64" s="44"/>
      <c r="H64" s="44"/>
      <c r="I64" s="44"/>
      <c r="J64" s="44"/>
      <c r="K64" s="44"/>
      <c r="L64" s="44"/>
      <c r="M64" s="44"/>
      <c r="N64" s="44"/>
      <c r="O64" s="72"/>
      <c r="P64" s="56"/>
    </row>
    <row r="65" spans="1:16" ht="12">
      <c r="A65" s="1" t="s">
        <v>61</v>
      </c>
      <c r="B65" s="45"/>
      <c r="C65" s="9"/>
      <c r="D65" s="63"/>
      <c r="E65" s="63"/>
      <c r="F65"/>
      <c r="G65"/>
      <c r="H65"/>
      <c r="I65"/>
      <c r="J65"/>
      <c r="K65"/>
      <c r="L65"/>
      <c r="M65"/>
      <c r="N65"/>
      <c r="O65" s="63"/>
      <c r="P65" s="56"/>
    </row>
    <row r="66" spans="1:16" ht="12">
      <c r="A66" s="1"/>
      <c r="B66" s="45"/>
      <c r="C66" s="9"/>
      <c r="D66" s="63"/>
      <c r="E66" s="63"/>
      <c r="F66"/>
      <c r="G66"/>
      <c r="H66"/>
      <c r="I66"/>
      <c r="J66"/>
      <c r="K66"/>
      <c r="L66"/>
      <c r="M66"/>
      <c r="N66"/>
      <c r="O66"/>
      <c r="P66" s="75"/>
    </row>
    <row r="67" ht="12">
      <c r="A67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1"/>
  <sheetViews>
    <sheetView zoomScaleSheetLayoutView="85" zoomScalePageLayoutView="0" workbookViewId="0" topLeftCell="A1">
      <pane ySplit="12" topLeftCell="A49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126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109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33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29.25" customHeight="1">
      <c r="A15" s="110">
        <v>2</v>
      </c>
      <c r="B15" s="112"/>
      <c r="C15" s="113" t="s">
        <v>110</v>
      </c>
      <c r="D15" s="114" t="s">
        <v>39</v>
      </c>
      <c r="E15" s="115">
        <v>1</v>
      </c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29.25" customHeight="1">
      <c r="A16" s="110">
        <v>3</v>
      </c>
      <c r="B16" s="112"/>
      <c r="C16" s="145" t="s">
        <v>87</v>
      </c>
      <c r="D16" s="114" t="s">
        <v>39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/>
      <c r="B17" s="112"/>
      <c r="C17" s="109" t="s">
        <v>40</v>
      </c>
      <c r="D17" s="117"/>
      <c r="E17" s="115"/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18.75" customHeight="1">
      <c r="A18" s="110">
        <v>4</v>
      </c>
      <c r="B18" s="112"/>
      <c r="C18" s="113" t="s">
        <v>88</v>
      </c>
      <c r="D18" s="117" t="s">
        <v>41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18" customHeight="1">
      <c r="A19" s="110">
        <v>5</v>
      </c>
      <c r="B19" s="112"/>
      <c r="C19" s="113" t="s">
        <v>42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30.75" customHeight="1">
      <c r="A20" s="110">
        <v>6</v>
      </c>
      <c r="B20" s="112"/>
      <c r="C20" s="113" t="s">
        <v>43</v>
      </c>
      <c r="D20" s="114" t="s">
        <v>39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24.75" customHeight="1">
      <c r="A21" s="110">
        <v>7</v>
      </c>
      <c r="B21" s="112"/>
      <c r="C21" s="113" t="s">
        <v>89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44</v>
      </c>
      <c r="D22" s="114" t="s">
        <v>41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111</v>
      </c>
      <c r="D23" s="114" t="s">
        <v>41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9.75" customHeight="1">
      <c r="A24" s="110">
        <v>10</v>
      </c>
      <c r="B24" s="112"/>
      <c r="C24" s="113" t="s">
        <v>57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30.75" customHeight="1">
      <c r="A25" s="110">
        <v>11</v>
      </c>
      <c r="B25" s="112"/>
      <c r="C25" s="113" t="s">
        <v>45</v>
      </c>
      <c r="D25" s="114" t="s">
        <v>39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35.25" customHeight="1">
      <c r="A26" s="110">
        <v>12</v>
      </c>
      <c r="B26" s="112"/>
      <c r="C26" s="113" t="s">
        <v>46</v>
      </c>
      <c r="D26" s="117" t="s">
        <v>47</v>
      </c>
      <c r="E26" s="115">
        <v>1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29.25" customHeight="1">
      <c r="A27" s="110">
        <v>13</v>
      </c>
      <c r="B27" s="112"/>
      <c r="C27" s="113" t="s">
        <v>48</v>
      </c>
      <c r="D27" s="114" t="s">
        <v>39</v>
      </c>
      <c r="E27" s="115">
        <v>1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57" customHeight="1">
      <c r="A28" s="110">
        <v>14</v>
      </c>
      <c r="B28" s="112"/>
      <c r="C28" s="113" t="s">
        <v>90</v>
      </c>
      <c r="D28" s="117" t="s">
        <v>47</v>
      </c>
      <c r="E28" s="115">
        <v>1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15</v>
      </c>
      <c r="B29" s="112"/>
      <c r="C29" s="113" t="s">
        <v>91</v>
      </c>
      <c r="D29" s="117" t="s">
        <v>47</v>
      </c>
      <c r="E29" s="115">
        <v>2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/>
      <c r="B30" s="112"/>
      <c r="C30" s="116" t="s">
        <v>93</v>
      </c>
      <c r="D30" s="117"/>
      <c r="E30" s="115"/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7" customHeight="1">
      <c r="A31" s="110">
        <v>16</v>
      </c>
      <c r="B31" s="112"/>
      <c r="C31" s="113" t="s">
        <v>112</v>
      </c>
      <c r="D31" s="117" t="s">
        <v>47</v>
      </c>
      <c r="E31" s="115">
        <v>3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17</v>
      </c>
      <c r="B32" s="112"/>
      <c r="C32" s="113" t="s">
        <v>97</v>
      </c>
      <c r="D32" s="117" t="s">
        <v>47</v>
      </c>
      <c r="E32" s="117">
        <v>1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25.5" customHeight="1">
      <c r="A33" s="110">
        <v>18</v>
      </c>
      <c r="B33" s="112"/>
      <c r="C33" s="113" t="s">
        <v>98</v>
      </c>
      <c r="D33" s="117" t="s">
        <v>59</v>
      </c>
      <c r="E33" s="115">
        <v>26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/>
      <c r="B34" s="112"/>
      <c r="C34" s="109" t="s">
        <v>113</v>
      </c>
      <c r="D34" s="118"/>
      <c r="E34" s="115"/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>
        <v>19</v>
      </c>
      <c r="B35" s="112"/>
      <c r="C35" s="145" t="s">
        <v>100</v>
      </c>
      <c r="D35" s="118" t="s">
        <v>73</v>
      </c>
      <c r="E35" s="115">
        <v>33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22" t="s">
        <v>101</v>
      </c>
      <c r="D36" s="114" t="s">
        <v>67</v>
      </c>
      <c r="E36" s="115">
        <v>3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22" t="s">
        <v>102</v>
      </c>
      <c r="D37" s="114" t="s">
        <v>67</v>
      </c>
      <c r="E37" s="115">
        <v>33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19" t="s">
        <v>78</v>
      </c>
      <c r="D38" s="114" t="s">
        <v>67</v>
      </c>
      <c r="E38" s="115">
        <v>4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114</v>
      </c>
      <c r="D39" s="114" t="s">
        <v>67</v>
      </c>
      <c r="E39" s="115">
        <v>2.5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103</v>
      </c>
      <c r="D40" s="114" t="s">
        <v>67</v>
      </c>
      <c r="E40" s="115">
        <v>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4.25">
      <c r="A41" s="110">
        <v>25</v>
      </c>
      <c r="B41" s="112"/>
      <c r="C41" s="119" t="s">
        <v>49</v>
      </c>
      <c r="D41" s="114" t="s">
        <v>67</v>
      </c>
      <c r="E41" s="115">
        <v>9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2.75">
      <c r="A42" s="110">
        <v>26</v>
      </c>
      <c r="B42" s="112"/>
      <c r="C42" s="119" t="s">
        <v>115</v>
      </c>
      <c r="D42" s="114" t="s">
        <v>36</v>
      </c>
      <c r="E42" s="115">
        <v>2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4.25">
      <c r="A43" s="110">
        <v>27</v>
      </c>
      <c r="B43" s="112"/>
      <c r="C43" s="119" t="s">
        <v>116</v>
      </c>
      <c r="D43" s="114" t="s">
        <v>67</v>
      </c>
      <c r="E43" s="115">
        <v>3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2.75">
      <c r="A44" s="110"/>
      <c r="B44" s="112"/>
      <c r="C44" s="109" t="s">
        <v>117</v>
      </c>
      <c r="D44" s="118"/>
      <c r="E44" s="11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45" t="s">
        <v>100</v>
      </c>
      <c r="D45" s="118" t="s">
        <v>73</v>
      </c>
      <c r="E45" s="115">
        <v>2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4.25">
      <c r="A46" s="110">
        <v>29</v>
      </c>
      <c r="B46" s="112"/>
      <c r="C46" s="122" t="s">
        <v>101</v>
      </c>
      <c r="D46" s="114" t="s">
        <v>67</v>
      </c>
      <c r="E46" s="115">
        <v>0.5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4.25">
      <c r="A47" s="110">
        <v>30</v>
      </c>
      <c r="B47" s="112"/>
      <c r="C47" s="122" t="s">
        <v>118</v>
      </c>
      <c r="D47" s="114" t="s">
        <v>67</v>
      </c>
      <c r="E47" s="115">
        <v>2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2.75">
      <c r="A48" s="110"/>
      <c r="B48" s="112"/>
      <c r="C48" s="109" t="s">
        <v>50</v>
      </c>
      <c r="D48" s="118"/>
      <c r="E48" s="115"/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31</v>
      </c>
      <c r="B49" s="112"/>
      <c r="C49" s="145" t="s">
        <v>68</v>
      </c>
      <c r="D49" s="114" t="s">
        <v>67</v>
      </c>
      <c r="E49" s="115">
        <f>(E39+E40+E41)*1.4</f>
        <v>17.5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4.25">
      <c r="A50" s="110">
        <v>32</v>
      </c>
      <c r="B50" s="112"/>
      <c r="C50" s="145" t="s">
        <v>106</v>
      </c>
      <c r="D50" s="114" t="s">
        <v>67</v>
      </c>
      <c r="E50" s="115">
        <f>E37*1.4</f>
        <v>46.2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4.25">
      <c r="A51" s="110">
        <v>33</v>
      </c>
      <c r="B51" s="112"/>
      <c r="C51" s="119" t="s">
        <v>74</v>
      </c>
      <c r="D51" s="114" t="s">
        <v>67</v>
      </c>
      <c r="E51" s="115">
        <f>(E46+E47+E36)*1.4</f>
        <v>7.7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4.25">
      <c r="A52" s="110">
        <v>34</v>
      </c>
      <c r="B52" s="112"/>
      <c r="C52" s="119" t="s">
        <v>75</v>
      </c>
      <c r="D52" s="114" t="s">
        <v>67</v>
      </c>
      <c r="E52" s="115">
        <f>E38*1.4</f>
        <v>5.6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4.25">
      <c r="A53" s="110">
        <v>35</v>
      </c>
      <c r="B53" s="112"/>
      <c r="C53" s="119" t="s">
        <v>119</v>
      </c>
      <c r="D53" s="114" t="s">
        <v>67</v>
      </c>
      <c r="E53" s="115">
        <f>E43*1.4</f>
        <v>4.2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2.75">
      <c r="A54" s="110">
        <v>36</v>
      </c>
      <c r="B54" s="112"/>
      <c r="C54" s="119" t="s">
        <v>76</v>
      </c>
      <c r="D54" s="114" t="s">
        <v>36</v>
      </c>
      <c r="E54" s="115">
        <v>0.6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2.75">
      <c r="A55" s="110">
        <v>37</v>
      </c>
      <c r="B55" s="112"/>
      <c r="C55" s="113" t="s">
        <v>51</v>
      </c>
      <c r="D55" s="114" t="s">
        <v>36</v>
      </c>
      <c r="E55" s="115">
        <f>E42</f>
        <v>2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12.75">
      <c r="A56" s="110"/>
      <c r="B56" s="112"/>
      <c r="C56" s="116" t="s">
        <v>120</v>
      </c>
      <c r="D56" s="114"/>
      <c r="E56" s="115"/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14.25">
      <c r="A57" s="110">
        <v>38</v>
      </c>
      <c r="B57" s="112"/>
      <c r="C57" s="119" t="s">
        <v>60</v>
      </c>
      <c r="D57" s="114" t="s">
        <v>67</v>
      </c>
      <c r="E57" s="115">
        <v>9</v>
      </c>
      <c r="F57" s="85"/>
      <c r="G57" s="85"/>
      <c r="H57" s="85"/>
      <c r="I57" s="85"/>
      <c r="J57" s="85"/>
      <c r="K57" s="94"/>
      <c r="L57" s="123"/>
      <c r="M57" s="123"/>
      <c r="N57" s="123"/>
      <c r="O57" s="123"/>
      <c r="P57" s="123"/>
    </row>
    <row r="58" spans="1:16" ht="14.25">
      <c r="A58" s="110">
        <v>39</v>
      </c>
      <c r="B58" s="112"/>
      <c r="C58" s="119" t="s">
        <v>52</v>
      </c>
      <c r="D58" s="114" t="s">
        <v>67</v>
      </c>
      <c r="E58" s="115">
        <v>6.5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14.25">
      <c r="A59" s="110">
        <v>40</v>
      </c>
      <c r="B59" s="112"/>
      <c r="C59" s="119" t="s">
        <v>53</v>
      </c>
      <c r="D59" s="114" t="s">
        <v>70</v>
      </c>
      <c r="E59" s="115">
        <v>53.5</v>
      </c>
      <c r="F59" s="85"/>
      <c r="G59" s="85"/>
      <c r="H59" s="85"/>
      <c r="I59" s="85"/>
      <c r="J59" s="85"/>
      <c r="K59" s="94"/>
      <c r="L59" s="104"/>
      <c r="M59" s="104"/>
      <c r="N59" s="104"/>
      <c r="O59" s="104"/>
      <c r="P59" s="104"/>
    </row>
    <row r="60" spans="1:16" ht="14.25">
      <c r="A60" s="110">
        <v>41</v>
      </c>
      <c r="B60" s="112"/>
      <c r="C60" s="119" t="s">
        <v>54</v>
      </c>
      <c r="D60" s="114" t="s">
        <v>70</v>
      </c>
      <c r="E60" s="115">
        <v>216.5</v>
      </c>
      <c r="F60" s="85"/>
      <c r="G60" s="85"/>
      <c r="H60" s="85"/>
      <c r="I60" s="85"/>
      <c r="J60" s="85"/>
      <c r="K60" s="94"/>
      <c r="L60" s="123"/>
      <c r="M60" s="123"/>
      <c r="N60" s="123"/>
      <c r="O60" s="123"/>
      <c r="P60" s="123"/>
    </row>
    <row r="61" spans="1:16" ht="12.75">
      <c r="A61" s="110"/>
      <c r="B61" s="112"/>
      <c r="C61" s="109" t="s">
        <v>55</v>
      </c>
      <c r="D61" s="118"/>
      <c r="E61" s="120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 ht="25.5">
      <c r="A62" s="110">
        <v>42</v>
      </c>
      <c r="B62" s="112"/>
      <c r="C62" s="145" t="s">
        <v>56</v>
      </c>
      <c r="D62" s="114" t="s">
        <v>39</v>
      </c>
      <c r="E62" s="115">
        <v>1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64"/>
    </row>
    <row r="63" spans="1:16" ht="12.75">
      <c r="A63" s="110"/>
      <c r="B63" s="112"/>
      <c r="C63" s="150" t="s">
        <v>162</v>
      </c>
      <c r="D63" s="114"/>
      <c r="E63" s="115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64"/>
    </row>
    <row r="64" spans="1:16" ht="39">
      <c r="A64" s="110">
        <v>43</v>
      </c>
      <c r="B64" s="112"/>
      <c r="C64" s="113" t="s">
        <v>163</v>
      </c>
      <c r="D64" s="114" t="s">
        <v>39</v>
      </c>
      <c r="E64" s="115">
        <v>1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5"/>
      <c r="P64" s="64"/>
    </row>
    <row r="65" spans="1:16" ht="25.5">
      <c r="A65" s="92"/>
      <c r="B65" s="86"/>
      <c r="C65" s="87" t="s">
        <v>33</v>
      </c>
      <c r="D65" s="88"/>
      <c r="E65" s="88"/>
      <c r="F65" s="85"/>
      <c r="G65" s="85"/>
      <c r="H65" s="85"/>
      <c r="I65" s="85"/>
      <c r="J65" s="85"/>
      <c r="K65" s="94"/>
      <c r="L65" s="104"/>
      <c r="M65" s="104"/>
      <c r="N65" s="104"/>
      <c r="O65" s="104"/>
      <c r="P65" s="104"/>
    </row>
    <row r="66" spans="2:16" ht="12.75">
      <c r="B66" s="132"/>
      <c r="C66" s="121" t="s">
        <v>71</v>
      </c>
      <c r="D66" s="133"/>
      <c r="E66" s="133"/>
      <c r="F66" s="134"/>
      <c r="G66" s="134"/>
      <c r="H66" s="134"/>
      <c r="I66" s="134"/>
      <c r="J66" s="134"/>
      <c r="K66" s="135"/>
      <c r="L66" s="136"/>
      <c r="M66" s="136"/>
      <c r="N66" s="136"/>
      <c r="O66" s="136"/>
      <c r="P66" s="136"/>
    </row>
    <row r="67" spans="1:16" ht="12.75">
      <c r="A67" s="93"/>
      <c r="B67" s="54"/>
      <c r="C67" s="121" t="s">
        <v>72</v>
      </c>
      <c r="D67" s="10"/>
      <c r="E67" s="10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">
      <c r="A68" s="89"/>
      <c r="B68" s="49"/>
      <c r="C68" s="14"/>
      <c r="D68" s="10"/>
      <c r="E68" s="10"/>
      <c r="F68" s="44"/>
      <c r="G68" s="44"/>
      <c r="H68" s="44"/>
      <c r="I68" s="44"/>
      <c r="J68" s="44"/>
      <c r="K68" s="44"/>
      <c r="L68" s="44"/>
      <c r="M68" s="44"/>
      <c r="N68" s="44"/>
      <c r="O68" s="72"/>
      <c r="P68" s="56"/>
    </row>
    <row r="69" spans="1:16" ht="12">
      <c r="A69" s="1" t="s">
        <v>61</v>
      </c>
      <c r="B69" s="45"/>
      <c r="C69" s="9"/>
      <c r="D69" s="63"/>
      <c r="E69" s="63"/>
      <c r="F69"/>
      <c r="G69"/>
      <c r="H69"/>
      <c r="I69"/>
      <c r="J69"/>
      <c r="K69"/>
      <c r="L69"/>
      <c r="M69"/>
      <c r="N69"/>
      <c r="O69" s="63"/>
      <c r="P69" s="56"/>
    </row>
    <row r="70" spans="1:16" ht="12">
      <c r="A70" s="1"/>
      <c r="B70" s="45"/>
      <c r="C70" s="9"/>
      <c r="D70" s="63"/>
      <c r="E70" s="63"/>
      <c r="F70"/>
      <c r="G70"/>
      <c r="H70"/>
      <c r="I70"/>
      <c r="J70"/>
      <c r="K70"/>
      <c r="L70"/>
      <c r="M70"/>
      <c r="N70"/>
      <c r="O70"/>
      <c r="P70" s="75"/>
    </row>
    <row r="71" ht="12">
      <c r="A71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7"/>
  <sheetViews>
    <sheetView zoomScaleSheetLayoutView="85" zoomScalePageLayoutView="0" workbookViewId="0" topLeftCell="A1">
      <pane ySplit="12" topLeftCell="A46" activePane="bottomLeft" state="frozen"/>
      <selection pane="topLeft" activeCell="A1" sqref="A1"/>
      <selection pane="bottomLeft" activeCell="C62" sqref="C62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124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128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33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9.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7.25" customHeight="1">
      <c r="A16" s="110">
        <v>2</v>
      </c>
      <c r="B16" s="112"/>
      <c r="C16" s="113" t="s">
        <v>88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22.5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27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4" customHeight="1">
      <c r="A19" s="110">
        <v>5</v>
      </c>
      <c r="B19" s="112"/>
      <c r="C19" s="113" t="s">
        <v>89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40.5" customHeight="1">
      <c r="A20" s="110">
        <v>6</v>
      </c>
      <c r="B20" s="112"/>
      <c r="C20" s="113" t="s">
        <v>44</v>
      </c>
      <c r="D20" s="114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24.75" customHeight="1">
      <c r="A21" s="110">
        <v>7</v>
      </c>
      <c r="B21" s="112"/>
      <c r="C21" s="113" t="s">
        <v>57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4.5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51" customHeight="1">
      <c r="A25" s="110">
        <v>11</v>
      </c>
      <c r="B25" s="112"/>
      <c r="C25" s="113" t="s">
        <v>90</v>
      </c>
      <c r="D25" s="117" t="s">
        <v>47</v>
      </c>
      <c r="E25" s="115">
        <v>6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4" customHeight="1">
      <c r="A26" s="110">
        <v>12</v>
      </c>
      <c r="B26" s="112"/>
      <c r="C26" s="113" t="s">
        <v>91</v>
      </c>
      <c r="D26" s="117" t="s">
        <v>47</v>
      </c>
      <c r="E26" s="115">
        <v>2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29.25" customHeight="1">
      <c r="A27" s="110"/>
      <c r="B27" s="112"/>
      <c r="C27" s="116" t="s">
        <v>93</v>
      </c>
      <c r="D27" s="117"/>
      <c r="E27" s="115"/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38.25" customHeight="1">
      <c r="A28" s="110">
        <v>13</v>
      </c>
      <c r="B28" s="112"/>
      <c r="C28" s="113" t="s">
        <v>112</v>
      </c>
      <c r="D28" s="117" t="s">
        <v>47</v>
      </c>
      <c r="E28" s="115">
        <v>1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14</v>
      </c>
      <c r="B29" s="112"/>
      <c r="C29" s="113" t="s">
        <v>96</v>
      </c>
      <c r="D29" s="117" t="s">
        <v>47</v>
      </c>
      <c r="E29" s="115">
        <v>6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3" t="s">
        <v>97</v>
      </c>
      <c r="D30" s="117" t="s">
        <v>47</v>
      </c>
      <c r="E30" s="117">
        <v>1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7" customHeight="1">
      <c r="A31" s="110">
        <v>16</v>
      </c>
      <c r="B31" s="112"/>
      <c r="C31" s="113" t="s">
        <v>98</v>
      </c>
      <c r="D31" s="117" t="s">
        <v>59</v>
      </c>
      <c r="E31" s="115">
        <v>3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17</v>
      </c>
      <c r="B32" s="112"/>
      <c r="C32" s="113" t="s">
        <v>99</v>
      </c>
      <c r="D32" s="117" t="s">
        <v>47</v>
      </c>
      <c r="E32" s="115">
        <v>1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.75" customHeight="1">
      <c r="A33" s="110"/>
      <c r="B33" s="112"/>
      <c r="C33" s="109" t="s">
        <v>113</v>
      </c>
      <c r="D33" s="118"/>
      <c r="E33" s="115"/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>
        <v>18</v>
      </c>
      <c r="B34" s="112"/>
      <c r="C34" s="145" t="s">
        <v>100</v>
      </c>
      <c r="D34" s="118" t="s">
        <v>73</v>
      </c>
      <c r="E34" s="115">
        <v>22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>
        <v>19</v>
      </c>
      <c r="B35" s="112"/>
      <c r="C35" s="122" t="s">
        <v>101</v>
      </c>
      <c r="D35" s="114" t="s">
        <v>67</v>
      </c>
      <c r="E35" s="115">
        <v>2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22" t="s">
        <v>102</v>
      </c>
      <c r="D36" s="114" t="s">
        <v>67</v>
      </c>
      <c r="E36" s="115">
        <v>9.5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78</v>
      </c>
      <c r="D37" s="114" t="s">
        <v>67</v>
      </c>
      <c r="E37" s="115">
        <v>4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19" t="s">
        <v>114</v>
      </c>
      <c r="D38" s="114" t="s">
        <v>67</v>
      </c>
      <c r="E38" s="115">
        <v>1.5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103</v>
      </c>
      <c r="D39" s="114" t="s">
        <v>67</v>
      </c>
      <c r="E39" s="115">
        <v>1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129</v>
      </c>
      <c r="D40" s="114" t="s">
        <v>67</v>
      </c>
      <c r="E40" s="115">
        <v>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4.25">
      <c r="A41" s="110">
        <v>25</v>
      </c>
      <c r="B41" s="112"/>
      <c r="C41" s="119" t="s">
        <v>49</v>
      </c>
      <c r="D41" s="114" t="s">
        <v>67</v>
      </c>
      <c r="E41" s="115">
        <v>9.5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26</v>
      </c>
      <c r="B42" s="112"/>
      <c r="C42" s="119" t="s">
        <v>130</v>
      </c>
      <c r="D42" s="114" t="s">
        <v>67</v>
      </c>
      <c r="E42" s="115">
        <v>2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2.75">
      <c r="A43" s="110">
        <v>27</v>
      </c>
      <c r="B43" s="112"/>
      <c r="C43" s="119" t="s">
        <v>115</v>
      </c>
      <c r="D43" s="114" t="s">
        <v>36</v>
      </c>
      <c r="E43" s="115">
        <v>0.5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2.75">
      <c r="A44" s="110"/>
      <c r="B44" s="112"/>
      <c r="C44" s="109" t="s">
        <v>50</v>
      </c>
      <c r="D44" s="118"/>
      <c r="E44" s="11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45" t="s">
        <v>68</v>
      </c>
      <c r="D45" s="114" t="s">
        <v>67</v>
      </c>
      <c r="E45" s="115">
        <f>(E38+E41+E40+E39)*1.4</f>
        <v>18.2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4.25">
      <c r="A46" s="110">
        <v>29</v>
      </c>
      <c r="B46" s="112"/>
      <c r="C46" s="145" t="s">
        <v>106</v>
      </c>
      <c r="D46" s="114" t="s">
        <v>67</v>
      </c>
      <c r="E46" s="115">
        <f>E36*1.4</f>
        <v>13.3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4.25">
      <c r="A47" s="110">
        <v>30</v>
      </c>
      <c r="B47" s="112"/>
      <c r="C47" s="119" t="s">
        <v>74</v>
      </c>
      <c r="D47" s="114" t="s">
        <v>67</v>
      </c>
      <c r="E47" s="115">
        <f>E35*1.4</f>
        <v>2.8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4.25">
      <c r="A48" s="110">
        <v>31</v>
      </c>
      <c r="B48" s="112"/>
      <c r="C48" s="119" t="s">
        <v>75</v>
      </c>
      <c r="D48" s="114" t="s">
        <v>67</v>
      </c>
      <c r="E48" s="115">
        <f>E37*1.4</f>
        <v>5.6</v>
      </c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32</v>
      </c>
      <c r="B49" s="112"/>
      <c r="C49" s="119" t="s">
        <v>79</v>
      </c>
      <c r="D49" s="114" t="s">
        <v>67</v>
      </c>
      <c r="E49" s="115">
        <f>E42*1.4</f>
        <v>2.8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2.75">
      <c r="A50" s="110">
        <v>33</v>
      </c>
      <c r="B50" s="112"/>
      <c r="C50" s="119" t="s">
        <v>76</v>
      </c>
      <c r="D50" s="114" t="s">
        <v>36</v>
      </c>
      <c r="E50" s="115">
        <v>0.4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2.75">
      <c r="A51" s="110">
        <v>34</v>
      </c>
      <c r="B51" s="112"/>
      <c r="C51" s="113" t="s">
        <v>51</v>
      </c>
      <c r="D51" s="114" t="s">
        <v>36</v>
      </c>
      <c r="E51" s="115">
        <f>E43</f>
        <v>0.5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2.75">
      <c r="A52" s="110"/>
      <c r="B52" s="112"/>
      <c r="C52" s="116" t="s">
        <v>120</v>
      </c>
      <c r="D52" s="114"/>
      <c r="E52" s="115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4.25">
      <c r="A53" s="110">
        <v>35</v>
      </c>
      <c r="B53" s="112"/>
      <c r="C53" s="119" t="s">
        <v>60</v>
      </c>
      <c r="D53" s="114" t="s">
        <v>67</v>
      </c>
      <c r="E53" s="115">
        <v>28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4.25">
      <c r="A54" s="110">
        <v>36</v>
      </c>
      <c r="B54" s="112"/>
      <c r="C54" s="119" t="s">
        <v>52</v>
      </c>
      <c r="D54" s="114" t="s">
        <v>67</v>
      </c>
      <c r="E54" s="115">
        <v>5.5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4.25">
      <c r="A55" s="110">
        <v>37</v>
      </c>
      <c r="B55" s="112"/>
      <c r="C55" s="119" t="s">
        <v>53</v>
      </c>
      <c r="D55" s="114" t="s">
        <v>70</v>
      </c>
      <c r="E55" s="115">
        <v>47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14.25">
      <c r="A56" s="110">
        <v>38</v>
      </c>
      <c r="B56" s="112"/>
      <c r="C56" s="119" t="s">
        <v>54</v>
      </c>
      <c r="D56" s="114" t="s">
        <v>70</v>
      </c>
      <c r="E56" s="115">
        <v>208</v>
      </c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12.75">
      <c r="A57" s="110"/>
      <c r="B57" s="112"/>
      <c r="C57" s="109" t="s">
        <v>55</v>
      </c>
      <c r="D57" s="118"/>
      <c r="E57" s="120"/>
      <c r="F57" s="85"/>
      <c r="G57" s="85"/>
      <c r="H57" s="85"/>
      <c r="I57" s="85"/>
      <c r="J57" s="85"/>
      <c r="K57" s="94"/>
      <c r="L57" s="123"/>
      <c r="M57" s="123"/>
      <c r="N57" s="123"/>
      <c r="O57" s="123"/>
      <c r="P57" s="123"/>
    </row>
    <row r="58" spans="1:16" ht="25.5">
      <c r="A58" s="110">
        <v>39</v>
      </c>
      <c r="B58" s="112"/>
      <c r="C58" s="145" t="s">
        <v>56</v>
      </c>
      <c r="D58" s="114" t="s">
        <v>39</v>
      </c>
      <c r="E58" s="115">
        <v>1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12.75">
      <c r="A59" s="110"/>
      <c r="B59" s="112"/>
      <c r="C59" s="150" t="s">
        <v>162</v>
      </c>
      <c r="D59" s="114"/>
      <c r="E59" s="115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ht="39">
      <c r="A60" s="110">
        <v>40</v>
      </c>
      <c r="B60" s="112"/>
      <c r="C60" s="113" t="s">
        <v>163</v>
      </c>
      <c r="D60" s="114" t="s">
        <v>39</v>
      </c>
      <c r="E60" s="115">
        <v>1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 ht="25.5">
      <c r="A61" s="92"/>
      <c r="B61" s="86"/>
      <c r="C61" s="87" t="s">
        <v>33</v>
      </c>
      <c r="D61" s="88"/>
      <c r="E61" s="88"/>
      <c r="F61" s="85"/>
      <c r="G61" s="85"/>
      <c r="H61" s="85"/>
      <c r="I61" s="85"/>
      <c r="J61" s="85"/>
      <c r="K61" s="94"/>
      <c r="L61" s="104"/>
      <c r="M61" s="104"/>
      <c r="N61" s="104"/>
      <c r="O61" s="104"/>
      <c r="P61" s="104"/>
    </row>
    <row r="62" spans="2:16" ht="12.75">
      <c r="B62" s="132"/>
      <c r="C62" s="121" t="s">
        <v>71</v>
      </c>
      <c r="D62" s="133"/>
      <c r="E62" s="133"/>
      <c r="F62" s="134"/>
      <c r="G62" s="134"/>
      <c r="H62" s="134"/>
      <c r="I62" s="134"/>
      <c r="J62" s="134"/>
      <c r="K62" s="135"/>
      <c r="L62" s="136"/>
      <c r="M62" s="136"/>
      <c r="N62" s="136"/>
      <c r="O62" s="136"/>
      <c r="P62" s="136"/>
    </row>
    <row r="63" spans="1:19" s="45" customFormat="1" ht="12.75">
      <c r="A63" s="93"/>
      <c r="B63" s="54"/>
      <c r="C63" s="121" t="s">
        <v>72</v>
      </c>
      <c r="D63" s="10"/>
      <c r="E63" s="1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S63" s="46"/>
    </row>
    <row r="64" spans="1:19" s="45" customFormat="1" ht="12">
      <c r="A64" s="89"/>
      <c r="B64" s="49"/>
      <c r="C64" s="14"/>
      <c r="D64" s="10"/>
      <c r="E64" s="10"/>
      <c r="F64" s="44"/>
      <c r="G64" s="44"/>
      <c r="H64" s="44"/>
      <c r="I64" s="44"/>
      <c r="J64" s="44"/>
      <c r="K64" s="44"/>
      <c r="L64" s="44"/>
      <c r="M64" s="44"/>
      <c r="N64" s="44"/>
      <c r="O64" s="72"/>
      <c r="P64" s="56"/>
      <c r="S64" s="46"/>
    </row>
    <row r="65" spans="1:19" s="45" customFormat="1" ht="12">
      <c r="A65" s="1" t="s">
        <v>61</v>
      </c>
      <c r="C65" s="9"/>
      <c r="D65" s="63"/>
      <c r="E65" s="63"/>
      <c r="F65"/>
      <c r="G65"/>
      <c r="H65"/>
      <c r="I65"/>
      <c r="J65"/>
      <c r="K65"/>
      <c r="L65"/>
      <c r="M65"/>
      <c r="N65"/>
      <c r="O65" s="63"/>
      <c r="P65" s="56"/>
      <c r="S65" s="46"/>
    </row>
    <row r="66" spans="1:19" s="45" customFormat="1" ht="12">
      <c r="A66" s="1"/>
      <c r="C66" s="9"/>
      <c r="D66" s="63"/>
      <c r="E66" s="63"/>
      <c r="F66"/>
      <c r="G66"/>
      <c r="H66"/>
      <c r="I66"/>
      <c r="J66"/>
      <c r="K66"/>
      <c r="L66"/>
      <c r="M66"/>
      <c r="N66"/>
      <c r="O66"/>
      <c r="P66" s="75"/>
      <c r="S66" s="46"/>
    </row>
    <row r="67" spans="1:19" s="45" customFormat="1" ht="12">
      <c r="A67" s="25" t="s">
        <v>62</v>
      </c>
      <c r="B67" s="46"/>
      <c r="C67" s="8"/>
      <c r="D67" s="8"/>
      <c r="E67" s="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S67" s="46"/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2"/>
  <sheetViews>
    <sheetView zoomScaleSheetLayoutView="85" zoomScalePageLayoutView="0" workbookViewId="0" topLeftCell="A1">
      <pane ySplit="12" topLeftCell="A46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133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132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134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33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3.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7.25" customHeight="1">
      <c r="A16" s="110">
        <v>2</v>
      </c>
      <c r="B16" s="112"/>
      <c r="C16" s="113" t="s">
        <v>88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22.5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27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4" customHeight="1">
      <c r="A19" s="110">
        <v>5</v>
      </c>
      <c r="B19" s="112"/>
      <c r="C19" s="113" t="s">
        <v>89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40.5" customHeight="1">
      <c r="A20" s="110">
        <v>6</v>
      </c>
      <c r="B20" s="112"/>
      <c r="C20" s="113" t="s">
        <v>44</v>
      </c>
      <c r="D20" s="114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24.75" customHeight="1">
      <c r="A21" s="110">
        <v>7</v>
      </c>
      <c r="B21" s="112"/>
      <c r="C21" s="113" t="s">
        <v>57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4.5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51" customHeight="1">
      <c r="A25" s="110">
        <v>11</v>
      </c>
      <c r="B25" s="112"/>
      <c r="C25" s="113" t="s">
        <v>90</v>
      </c>
      <c r="D25" s="117" t="s">
        <v>47</v>
      </c>
      <c r="E25" s="115">
        <v>2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4" customHeight="1">
      <c r="A26" s="110">
        <v>12</v>
      </c>
      <c r="B26" s="112"/>
      <c r="C26" s="113" t="s">
        <v>91</v>
      </c>
      <c r="D26" s="117" t="s">
        <v>47</v>
      </c>
      <c r="E26" s="115">
        <v>1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17.25" customHeight="1">
      <c r="A27" s="110"/>
      <c r="B27" s="112"/>
      <c r="C27" s="116" t="s">
        <v>93</v>
      </c>
      <c r="D27" s="117"/>
      <c r="E27" s="115"/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31.5" customHeight="1">
      <c r="A28" s="110">
        <v>13</v>
      </c>
      <c r="B28" s="112"/>
      <c r="C28" s="113" t="s">
        <v>135</v>
      </c>
      <c r="D28" s="117" t="s">
        <v>47</v>
      </c>
      <c r="E28" s="115">
        <v>1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14</v>
      </c>
      <c r="B29" s="112"/>
      <c r="C29" s="113" t="s">
        <v>98</v>
      </c>
      <c r="D29" s="117" t="s">
        <v>59</v>
      </c>
      <c r="E29" s="115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0.25" customHeight="1">
      <c r="A30" s="110">
        <v>15</v>
      </c>
      <c r="B30" s="112"/>
      <c r="C30" s="113" t="s">
        <v>99</v>
      </c>
      <c r="D30" s="117" t="s">
        <v>47</v>
      </c>
      <c r="E30" s="115">
        <v>1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17.25" customHeight="1">
      <c r="A31" s="110"/>
      <c r="B31" s="112"/>
      <c r="C31" s="109" t="s">
        <v>77</v>
      </c>
      <c r="D31" s="118"/>
      <c r="E31" s="115"/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16</v>
      </c>
      <c r="B32" s="112"/>
      <c r="C32" s="145" t="s">
        <v>100</v>
      </c>
      <c r="D32" s="118" t="s">
        <v>73</v>
      </c>
      <c r="E32" s="115">
        <v>21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.75" customHeight="1">
      <c r="A33" s="110">
        <v>17</v>
      </c>
      <c r="B33" s="112"/>
      <c r="C33" s="122" t="s">
        <v>136</v>
      </c>
      <c r="D33" s="114" t="s">
        <v>67</v>
      </c>
      <c r="E33" s="115">
        <v>2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29.25" customHeight="1">
      <c r="A34" s="110">
        <v>18</v>
      </c>
      <c r="B34" s="112"/>
      <c r="C34" s="122" t="s">
        <v>137</v>
      </c>
      <c r="D34" s="114" t="s">
        <v>67</v>
      </c>
      <c r="E34" s="115">
        <v>3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>
        <v>19</v>
      </c>
      <c r="B35" s="112"/>
      <c r="C35" s="122" t="s">
        <v>138</v>
      </c>
      <c r="D35" s="114" t="s">
        <v>36</v>
      </c>
      <c r="E35" s="115">
        <v>0.3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28.5">
      <c r="A36" s="110">
        <v>20</v>
      </c>
      <c r="B36" s="112"/>
      <c r="C36" s="122" t="s">
        <v>139</v>
      </c>
      <c r="D36" s="114" t="s">
        <v>67</v>
      </c>
      <c r="E36" s="115">
        <v>7.5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78</v>
      </c>
      <c r="D37" s="114" t="s">
        <v>67</v>
      </c>
      <c r="E37" s="115">
        <v>2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28.5">
      <c r="A38" s="110">
        <v>22</v>
      </c>
      <c r="B38" s="112"/>
      <c r="C38" s="122" t="s">
        <v>140</v>
      </c>
      <c r="D38" s="114" t="s">
        <v>67</v>
      </c>
      <c r="E38" s="115">
        <v>3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141</v>
      </c>
      <c r="D39" s="114" t="s">
        <v>67</v>
      </c>
      <c r="E39" s="115">
        <v>0.5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49</v>
      </c>
      <c r="D40" s="114" t="s">
        <v>67</v>
      </c>
      <c r="E40" s="115">
        <v>2.5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2.75">
      <c r="A41" s="110"/>
      <c r="B41" s="112"/>
      <c r="C41" s="109" t="s">
        <v>50</v>
      </c>
      <c r="D41" s="118"/>
      <c r="E41" s="11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25</v>
      </c>
      <c r="B42" s="112"/>
      <c r="C42" s="145" t="s">
        <v>68</v>
      </c>
      <c r="D42" s="114" t="s">
        <v>67</v>
      </c>
      <c r="E42" s="115">
        <f>E40*1.4</f>
        <v>3.5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4.25">
      <c r="A43" s="110">
        <v>26</v>
      </c>
      <c r="B43" s="112"/>
      <c r="C43" s="145" t="s">
        <v>74</v>
      </c>
      <c r="D43" s="114" t="s">
        <v>67</v>
      </c>
      <c r="E43" s="115">
        <f>(E33+1+2.5+1+E39)*1.4</f>
        <v>9.8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4.25">
      <c r="A44" s="110">
        <v>27</v>
      </c>
      <c r="B44" s="112"/>
      <c r="C44" s="119" t="s">
        <v>75</v>
      </c>
      <c r="D44" s="114" t="s">
        <v>67</v>
      </c>
      <c r="E44" s="115">
        <f>(E37+2+5+2)*1.4</f>
        <v>15.4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2.75">
      <c r="A45" s="110">
        <v>28</v>
      </c>
      <c r="B45" s="112"/>
      <c r="C45" s="119" t="s">
        <v>76</v>
      </c>
      <c r="D45" s="114" t="s">
        <v>36</v>
      </c>
      <c r="E45" s="115">
        <v>0.3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2.75">
      <c r="A46" s="110">
        <v>29</v>
      </c>
      <c r="B46" s="112"/>
      <c r="C46" s="113" t="s">
        <v>51</v>
      </c>
      <c r="D46" s="114" t="s">
        <v>36</v>
      </c>
      <c r="E46" s="115">
        <f>E35</f>
        <v>0.3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2.75">
      <c r="A47" s="110"/>
      <c r="B47" s="112"/>
      <c r="C47" s="116" t="s">
        <v>69</v>
      </c>
      <c r="D47" s="114"/>
      <c r="E47" s="115"/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4.25">
      <c r="A48" s="110">
        <v>30</v>
      </c>
      <c r="B48" s="112"/>
      <c r="C48" s="119" t="s">
        <v>60</v>
      </c>
      <c r="D48" s="114" t="s">
        <v>67</v>
      </c>
      <c r="E48" s="115">
        <v>3</v>
      </c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31</v>
      </c>
      <c r="B49" s="112"/>
      <c r="C49" s="119" t="s">
        <v>52</v>
      </c>
      <c r="D49" s="114" t="s">
        <v>67</v>
      </c>
      <c r="E49" s="115">
        <v>2.5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4.25">
      <c r="A50" s="110">
        <v>32</v>
      </c>
      <c r="B50" s="112"/>
      <c r="C50" s="119" t="s">
        <v>53</v>
      </c>
      <c r="D50" s="114" t="s">
        <v>70</v>
      </c>
      <c r="E50" s="115">
        <v>21.5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4.25">
      <c r="A51" s="110">
        <v>33</v>
      </c>
      <c r="B51" s="112"/>
      <c r="C51" s="119" t="s">
        <v>54</v>
      </c>
      <c r="D51" s="114" t="s">
        <v>70</v>
      </c>
      <c r="E51" s="115">
        <v>89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2.75">
      <c r="A52" s="110"/>
      <c r="B52" s="112"/>
      <c r="C52" s="109" t="s">
        <v>55</v>
      </c>
      <c r="D52" s="118"/>
      <c r="E52" s="12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25.5">
      <c r="A53" s="110">
        <v>34</v>
      </c>
      <c r="B53" s="112"/>
      <c r="C53" s="145" t="s">
        <v>56</v>
      </c>
      <c r="D53" s="114" t="s">
        <v>39</v>
      </c>
      <c r="E53" s="115">
        <v>1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2.75">
      <c r="A54" s="110"/>
      <c r="B54" s="112"/>
      <c r="C54" s="150" t="s">
        <v>162</v>
      </c>
      <c r="D54" s="114"/>
      <c r="E54" s="115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39">
      <c r="A55" s="110">
        <v>35</v>
      </c>
      <c r="B55" s="112"/>
      <c r="C55" s="113" t="s">
        <v>163</v>
      </c>
      <c r="D55" s="114" t="s">
        <v>39</v>
      </c>
      <c r="E55" s="115">
        <v>1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25.5">
      <c r="A56" s="92"/>
      <c r="B56" s="86"/>
      <c r="C56" s="87" t="s">
        <v>33</v>
      </c>
      <c r="D56" s="88"/>
      <c r="E56" s="88"/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2:16" ht="12.75">
      <c r="B57" s="132"/>
      <c r="C57" s="121" t="s">
        <v>71</v>
      </c>
      <c r="D57" s="133"/>
      <c r="E57" s="133"/>
      <c r="F57" s="134"/>
      <c r="G57" s="134"/>
      <c r="H57" s="134"/>
      <c r="I57" s="134"/>
      <c r="J57" s="134"/>
      <c r="K57" s="135"/>
      <c r="L57" s="136"/>
      <c r="M57" s="136"/>
      <c r="N57" s="136"/>
      <c r="O57" s="136"/>
      <c r="P57" s="136"/>
    </row>
    <row r="58" spans="1:19" s="45" customFormat="1" ht="12.75">
      <c r="A58" s="93"/>
      <c r="B58" s="54"/>
      <c r="C58" s="121" t="s">
        <v>72</v>
      </c>
      <c r="D58" s="10"/>
      <c r="E58" s="10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S58" s="46"/>
    </row>
    <row r="59" spans="1:19" s="45" customFormat="1" ht="12">
      <c r="A59" s="89"/>
      <c r="B59" s="49"/>
      <c r="C59" s="14"/>
      <c r="D59" s="10"/>
      <c r="E59" s="10"/>
      <c r="F59" s="44"/>
      <c r="G59" s="44"/>
      <c r="H59" s="44"/>
      <c r="I59" s="44"/>
      <c r="J59" s="44"/>
      <c r="K59" s="44"/>
      <c r="L59" s="44"/>
      <c r="M59" s="44"/>
      <c r="N59" s="44"/>
      <c r="O59" s="72"/>
      <c r="P59" s="56"/>
      <c r="S59" s="46"/>
    </row>
    <row r="60" spans="1:19" s="45" customFormat="1" ht="12">
      <c r="A60" s="1" t="s">
        <v>61</v>
      </c>
      <c r="C60" s="9"/>
      <c r="D60" s="63"/>
      <c r="E60" s="63"/>
      <c r="F60"/>
      <c r="G60"/>
      <c r="H60"/>
      <c r="I60"/>
      <c r="J60"/>
      <c r="K60"/>
      <c r="L60"/>
      <c r="M60"/>
      <c r="N60"/>
      <c r="O60" s="63"/>
      <c r="P60" s="56"/>
      <c r="S60" s="46"/>
    </row>
    <row r="61" spans="1:19" s="45" customFormat="1" ht="12">
      <c r="A61" s="1"/>
      <c r="C61" s="9"/>
      <c r="D61" s="63"/>
      <c r="E61" s="63"/>
      <c r="F61"/>
      <c r="G61"/>
      <c r="H61"/>
      <c r="I61"/>
      <c r="J61"/>
      <c r="K61"/>
      <c r="L61"/>
      <c r="M61"/>
      <c r="N61"/>
      <c r="O61"/>
      <c r="P61" s="75"/>
      <c r="S61" s="46"/>
    </row>
    <row r="62" spans="1:19" s="45" customFormat="1" ht="12">
      <c r="A62" s="25" t="s">
        <v>62</v>
      </c>
      <c r="B62" s="46"/>
      <c r="C62" s="8"/>
      <c r="D62" s="8"/>
      <c r="E62" s="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S62" s="46"/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3"/>
  <sheetViews>
    <sheetView zoomScaleSheetLayoutView="85" zoomScalePageLayoutView="0" workbookViewId="0" topLeftCell="A1">
      <pane ySplit="12" topLeftCell="A43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144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143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145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33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3.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7.25" customHeight="1">
      <c r="A16" s="110">
        <v>2</v>
      </c>
      <c r="B16" s="112"/>
      <c r="C16" s="113" t="s">
        <v>88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22.5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27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4" customHeight="1">
      <c r="A19" s="110">
        <v>5</v>
      </c>
      <c r="B19" s="112"/>
      <c r="C19" s="113" t="s">
        <v>89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40.5" customHeight="1">
      <c r="A20" s="110">
        <v>6</v>
      </c>
      <c r="B20" s="112"/>
      <c r="C20" s="113" t="s">
        <v>44</v>
      </c>
      <c r="D20" s="114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24.75" customHeight="1">
      <c r="A21" s="110">
        <v>7</v>
      </c>
      <c r="B21" s="112"/>
      <c r="C21" s="113" t="s">
        <v>57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4.5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51" customHeight="1">
      <c r="A25" s="110">
        <v>11</v>
      </c>
      <c r="B25" s="112"/>
      <c r="C25" s="113" t="s">
        <v>90</v>
      </c>
      <c r="D25" s="117" t="s">
        <v>47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4" customHeight="1">
      <c r="A26" s="110">
        <v>12</v>
      </c>
      <c r="B26" s="112"/>
      <c r="C26" s="113" t="s">
        <v>91</v>
      </c>
      <c r="D26" s="117" t="s">
        <v>47</v>
      </c>
      <c r="E26" s="115">
        <v>1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27.75" customHeight="1">
      <c r="A27" s="110">
        <v>13</v>
      </c>
      <c r="B27" s="112"/>
      <c r="C27" s="113" t="s">
        <v>146</v>
      </c>
      <c r="D27" s="117" t="s">
        <v>47</v>
      </c>
      <c r="E27" s="115">
        <v>1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24" customHeight="1">
      <c r="A28" s="110"/>
      <c r="B28" s="112"/>
      <c r="C28" s="116" t="s">
        <v>93</v>
      </c>
      <c r="D28" s="117"/>
      <c r="E28" s="115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14</v>
      </c>
      <c r="B29" s="112"/>
      <c r="C29" s="113" t="s">
        <v>147</v>
      </c>
      <c r="D29" s="117" t="s">
        <v>47</v>
      </c>
      <c r="E29" s="115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3" t="s">
        <v>95</v>
      </c>
      <c r="D30" s="117" t="s">
        <v>59</v>
      </c>
      <c r="E30" s="115">
        <v>6.8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5.5" customHeight="1">
      <c r="A31" s="110">
        <v>16</v>
      </c>
      <c r="B31" s="112"/>
      <c r="C31" s="113" t="s">
        <v>98</v>
      </c>
      <c r="D31" s="117" t="s">
        <v>59</v>
      </c>
      <c r="E31" s="115">
        <v>8.5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/>
      <c r="B32" s="112"/>
      <c r="C32" s="109" t="s">
        <v>77</v>
      </c>
      <c r="D32" s="118"/>
      <c r="E32" s="115"/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.75" customHeight="1">
      <c r="A33" s="110">
        <v>17</v>
      </c>
      <c r="B33" s="112"/>
      <c r="C33" s="145" t="s">
        <v>100</v>
      </c>
      <c r="D33" s="118" t="s">
        <v>73</v>
      </c>
      <c r="E33" s="115">
        <v>33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20.25" customHeight="1">
      <c r="A34" s="110">
        <v>18</v>
      </c>
      <c r="B34" s="112"/>
      <c r="C34" s="122" t="s">
        <v>148</v>
      </c>
      <c r="D34" s="114" t="s">
        <v>67</v>
      </c>
      <c r="E34" s="115">
        <v>4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>
        <v>19</v>
      </c>
      <c r="B35" s="112"/>
      <c r="C35" s="119" t="s">
        <v>149</v>
      </c>
      <c r="D35" s="114" t="s">
        <v>67</v>
      </c>
      <c r="E35" s="115">
        <v>0.5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9" t="s">
        <v>150</v>
      </c>
      <c r="D36" s="114" t="s">
        <v>67</v>
      </c>
      <c r="E36" s="115">
        <v>13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58</v>
      </c>
      <c r="D37" s="114" t="s">
        <v>67</v>
      </c>
      <c r="E37" s="115">
        <v>3.5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19" t="s">
        <v>103</v>
      </c>
      <c r="D38" s="114" t="s">
        <v>67</v>
      </c>
      <c r="E38" s="115">
        <v>2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49</v>
      </c>
      <c r="D39" s="114" t="s">
        <v>67</v>
      </c>
      <c r="E39" s="115">
        <v>20.5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151</v>
      </c>
      <c r="D40" s="114" t="s">
        <v>67</v>
      </c>
      <c r="E40" s="115">
        <v>2.5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2.75">
      <c r="A41" s="110"/>
      <c r="B41" s="112"/>
      <c r="C41" s="109" t="s">
        <v>50</v>
      </c>
      <c r="D41" s="118"/>
      <c r="E41" s="11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25</v>
      </c>
      <c r="B42" s="112"/>
      <c r="C42" s="145" t="s">
        <v>68</v>
      </c>
      <c r="D42" s="114" t="s">
        <v>67</v>
      </c>
      <c r="E42" s="115">
        <f>26.5*1.4</f>
        <v>37.1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4.25">
      <c r="A43" s="110">
        <v>26</v>
      </c>
      <c r="B43" s="112"/>
      <c r="C43" s="145" t="s">
        <v>152</v>
      </c>
      <c r="D43" s="114" t="s">
        <v>67</v>
      </c>
      <c r="E43" s="115">
        <f>E36*1.4</f>
        <v>18.2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4.25">
      <c r="A44" s="110">
        <v>27</v>
      </c>
      <c r="B44" s="112"/>
      <c r="C44" s="119" t="s">
        <v>75</v>
      </c>
      <c r="D44" s="114" t="s">
        <v>67</v>
      </c>
      <c r="E44" s="115">
        <f>(E37+E35)*1.4</f>
        <v>5.6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19" t="s">
        <v>119</v>
      </c>
      <c r="D45" s="114" t="s">
        <v>67</v>
      </c>
      <c r="E45" s="115">
        <f>E40*1.4</f>
        <v>3.5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2.75">
      <c r="A46" s="110">
        <v>29</v>
      </c>
      <c r="B46" s="112"/>
      <c r="C46" s="145" t="s">
        <v>51</v>
      </c>
      <c r="D46" s="114" t="s">
        <v>36</v>
      </c>
      <c r="E46" s="115">
        <v>0.2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2.75">
      <c r="A47" s="110">
        <v>30</v>
      </c>
      <c r="B47" s="112"/>
      <c r="C47" s="119" t="s">
        <v>153</v>
      </c>
      <c r="D47" s="114" t="s">
        <v>36</v>
      </c>
      <c r="E47" s="115">
        <v>0.1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2.75">
      <c r="A48" s="110"/>
      <c r="B48" s="112"/>
      <c r="C48" s="116" t="s">
        <v>69</v>
      </c>
      <c r="D48" s="114"/>
      <c r="E48" s="115"/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31</v>
      </c>
      <c r="B49" s="112"/>
      <c r="C49" s="119" t="s">
        <v>60</v>
      </c>
      <c r="D49" s="114" t="s">
        <v>67</v>
      </c>
      <c r="E49" s="115">
        <v>52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4.25">
      <c r="A50" s="110">
        <v>32</v>
      </c>
      <c r="B50" s="112"/>
      <c r="C50" s="119" t="s">
        <v>52</v>
      </c>
      <c r="D50" s="114" t="s">
        <v>67</v>
      </c>
      <c r="E50" s="115">
        <v>8.5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4.25">
      <c r="A51" s="110">
        <v>33</v>
      </c>
      <c r="B51" s="112"/>
      <c r="C51" s="119" t="s">
        <v>53</v>
      </c>
      <c r="D51" s="114" t="s">
        <v>70</v>
      </c>
      <c r="E51" s="115">
        <v>68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4.25">
      <c r="A52" s="110">
        <v>34</v>
      </c>
      <c r="B52" s="112"/>
      <c r="C52" s="119" t="s">
        <v>54</v>
      </c>
      <c r="D52" s="114" t="s">
        <v>70</v>
      </c>
      <c r="E52" s="115">
        <v>278.5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2.75">
      <c r="A53" s="110"/>
      <c r="B53" s="112"/>
      <c r="C53" s="109" t="s">
        <v>55</v>
      </c>
      <c r="D53" s="118"/>
      <c r="E53" s="12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25.5">
      <c r="A54" s="110">
        <v>35</v>
      </c>
      <c r="B54" s="112"/>
      <c r="C54" s="145" t="s">
        <v>56</v>
      </c>
      <c r="D54" s="114" t="s">
        <v>39</v>
      </c>
      <c r="E54" s="115">
        <v>1</v>
      </c>
      <c r="F54" s="85"/>
      <c r="G54" s="85"/>
      <c r="H54" s="85"/>
      <c r="I54" s="85"/>
      <c r="J54" s="85"/>
      <c r="K54" s="94"/>
      <c r="L54" s="104"/>
      <c r="M54" s="104"/>
      <c r="N54" s="104"/>
      <c r="O54" s="104"/>
      <c r="P54" s="104"/>
    </row>
    <row r="55" spans="1:16" ht="12.75">
      <c r="A55" s="110"/>
      <c r="B55" s="112"/>
      <c r="C55" s="150" t="s">
        <v>162</v>
      </c>
      <c r="D55" s="114"/>
      <c r="E55" s="115"/>
      <c r="F55" s="85"/>
      <c r="G55" s="85"/>
      <c r="H55" s="85"/>
      <c r="I55" s="85"/>
      <c r="J55" s="85"/>
      <c r="K55" s="94"/>
      <c r="L55" s="104"/>
      <c r="M55" s="104"/>
      <c r="N55" s="104"/>
      <c r="O55" s="104"/>
      <c r="P55" s="104"/>
    </row>
    <row r="56" spans="1:16" ht="39">
      <c r="A56" s="110">
        <v>36</v>
      </c>
      <c r="B56" s="112"/>
      <c r="C56" s="113" t="s">
        <v>163</v>
      </c>
      <c r="D56" s="114" t="s">
        <v>39</v>
      </c>
      <c r="E56" s="115">
        <v>1</v>
      </c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25.5">
      <c r="A57" s="92"/>
      <c r="B57" s="86"/>
      <c r="C57" s="87" t="s">
        <v>33</v>
      </c>
      <c r="D57" s="88"/>
      <c r="E57" s="88"/>
      <c r="F57" s="85"/>
      <c r="G57" s="85"/>
      <c r="H57" s="85"/>
      <c r="I57" s="85"/>
      <c r="J57" s="85"/>
      <c r="K57" s="94"/>
      <c r="L57" s="104"/>
      <c r="M57" s="104"/>
      <c r="N57" s="104"/>
      <c r="O57" s="104"/>
      <c r="P57" s="104"/>
    </row>
    <row r="58" spans="1:19" s="45" customFormat="1" ht="12.75">
      <c r="A58" s="90"/>
      <c r="B58" s="132"/>
      <c r="C58" s="121" t="s">
        <v>71</v>
      </c>
      <c r="D58" s="133"/>
      <c r="E58" s="133"/>
      <c r="F58" s="134"/>
      <c r="G58" s="134"/>
      <c r="H58" s="134"/>
      <c r="I58" s="134"/>
      <c r="J58" s="134"/>
      <c r="K58" s="135"/>
      <c r="L58" s="136"/>
      <c r="M58" s="136"/>
      <c r="N58" s="136"/>
      <c r="O58" s="136"/>
      <c r="P58" s="136"/>
      <c r="S58" s="46"/>
    </row>
    <row r="59" spans="1:19" s="45" customFormat="1" ht="12.75">
      <c r="A59" s="93"/>
      <c r="B59" s="54"/>
      <c r="C59" s="121" t="s">
        <v>72</v>
      </c>
      <c r="D59" s="10"/>
      <c r="E59" s="10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S59" s="46"/>
    </row>
    <row r="60" spans="1:19" s="45" customFormat="1" ht="12">
      <c r="A60" s="89"/>
      <c r="B60" s="49"/>
      <c r="C60" s="14"/>
      <c r="D60" s="10"/>
      <c r="E60" s="10"/>
      <c r="F60" s="44"/>
      <c r="G60" s="44"/>
      <c r="H60" s="44"/>
      <c r="I60" s="44"/>
      <c r="J60" s="44"/>
      <c r="K60" s="44"/>
      <c r="L60" s="44"/>
      <c r="M60" s="44"/>
      <c r="N60" s="44"/>
      <c r="O60" s="72"/>
      <c r="P60" s="56"/>
      <c r="S60" s="46"/>
    </row>
    <row r="61" spans="1:19" s="45" customFormat="1" ht="12">
      <c r="A61" s="1" t="s">
        <v>61</v>
      </c>
      <c r="C61" s="9"/>
      <c r="D61" s="63"/>
      <c r="E61" s="63"/>
      <c r="F61"/>
      <c r="G61"/>
      <c r="H61"/>
      <c r="I61"/>
      <c r="J61"/>
      <c r="K61"/>
      <c r="L61"/>
      <c r="M61"/>
      <c r="N61"/>
      <c r="O61" s="63"/>
      <c r="P61" s="56"/>
      <c r="S61" s="46"/>
    </row>
    <row r="62" spans="1:19" s="45" customFormat="1" ht="12">
      <c r="A62" s="1"/>
      <c r="C62" s="9"/>
      <c r="D62" s="63"/>
      <c r="E62" s="63"/>
      <c r="F62"/>
      <c r="G62"/>
      <c r="H62"/>
      <c r="I62"/>
      <c r="J62"/>
      <c r="K62"/>
      <c r="L62"/>
      <c r="M62"/>
      <c r="N62"/>
      <c r="O62"/>
      <c r="P62" s="75"/>
      <c r="S62" s="46"/>
    </row>
    <row r="63" ht="12">
      <c r="A63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51"/>
  <sheetViews>
    <sheetView zoomScaleSheetLayoutView="85" zoomScalePageLayoutView="0" workbookViewId="0" topLeftCell="A1">
      <pane ySplit="12" topLeftCell="A34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  <c r="R1"/>
      <c r="S1"/>
    </row>
    <row r="2" spans="1:19" s="43" customFormat="1" ht="12.75">
      <c r="A2" s="177" t="s">
        <v>156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5.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8" t="s">
        <v>155</v>
      </c>
      <c r="D5" s="178"/>
      <c r="E5" s="178"/>
      <c r="F5" s="178"/>
      <c r="G5" s="178"/>
      <c r="H5" s="178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9" t="s">
        <v>17</v>
      </c>
      <c r="N8" s="179"/>
      <c r="O8" s="180"/>
      <c r="P8" s="181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82" t="s">
        <v>4</v>
      </c>
      <c r="B11" s="175" t="s">
        <v>21</v>
      </c>
      <c r="C11" s="167" t="s">
        <v>30</v>
      </c>
      <c r="D11" s="167" t="s">
        <v>1</v>
      </c>
      <c r="E11" s="167" t="s">
        <v>2</v>
      </c>
      <c r="F11" s="175" t="s">
        <v>5</v>
      </c>
      <c r="G11" s="175"/>
      <c r="H11" s="175"/>
      <c r="I11" s="175"/>
      <c r="J11" s="175"/>
      <c r="K11" s="175"/>
      <c r="L11" s="175" t="s">
        <v>3</v>
      </c>
      <c r="M11" s="175"/>
      <c r="N11" s="175"/>
      <c r="O11" s="175"/>
      <c r="P11" s="175"/>
      <c r="Q11"/>
      <c r="R11"/>
      <c r="S11"/>
    </row>
    <row r="12" spans="1:19" s="43" customFormat="1" ht="81" customHeight="1">
      <c r="A12" s="182"/>
      <c r="B12" s="175"/>
      <c r="C12" s="167"/>
      <c r="D12" s="167"/>
      <c r="E12" s="167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33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3.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7.25" customHeight="1">
      <c r="A16" s="110">
        <v>2</v>
      </c>
      <c r="B16" s="112"/>
      <c r="C16" s="113" t="s">
        <v>88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22.5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27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4" customHeight="1">
      <c r="A19" s="110">
        <v>5</v>
      </c>
      <c r="B19" s="112"/>
      <c r="C19" s="113" t="s">
        <v>89</v>
      </c>
      <c r="D19" s="114" t="s">
        <v>41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40.5" customHeight="1">
      <c r="A20" s="110">
        <v>6</v>
      </c>
      <c r="B20" s="112"/>
      <c r="C20" s="113" t="s">
        <v>44</v>
      </c>
      <c r="D20" s="114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41.25" customHeight="1">
      <c r="A21" s="110">
        <v>7</v>
      </c>
      <c r="B21" s="112"/>
      <c r="C21" s="113" t="s">
        <v>158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4.5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18.75" customHeight="1">
      <c r="A25" s="110"/>
      <c r="B25" s="112"/>
      <c r="C25" s="109" t="s">
        <v>159</v>
      </c>
      <c r="D25" s="118"/>
      <c r="E25" s="115"/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4" customHeight="1">
      <c r="A26" s="110">
        <v>11</v>
      </c>
      <c r="B26" s="112"/>
      <c r="C26" s="145" t="s">
        <v>100</v>
      </c>
      <c r="D26" s="118" t="s">
        <v>73</v>
      </c>
      <c r="E26" s="115">
        <v>30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27.75" customHeight="1">
      <c r="A27" s="110">
        <v>12</v>
      </c>
      <c r="B27" s="112"/>
      <c r="C27" s="122" t="s">
        <v>160</v>
      </c>
      <c r="D27" s="114" t="s">
        <v>67</v>
      </c>
      <c r="E27" s="115">
        <v>5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24" customHeight="1">
      <c r="A28" s="110">
        <v>13</v>
      </c>
      <c r="B28" s="112"/>
      <c r="C28" s="122" t="s">
        <v>161</v>
      </c>
      <c r="D28" s="114" t="s">
        <v>67</v>
      </c>
      <c r="E28" s="115">
        <v>9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30" customHeight="1">
      <c r="A29" s="110">
        <v>14</v>
      </c>
      <c r="B29" s="112"/>
      <c r="C29" s="119" t="s">
        <v>78</v>
      </c>
      <c r="D29" s="114" t="s">
        <v>67</v>
      </c>
      <c r="E29" s="115">
        <v>3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9" t="s">
        <v>49</v>
      </c>
      <c r="D30" s="114" t="s">
        <v>67</v>
      </c>
      <c r="E30" s="115">
        <v>3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5.5" customHeight="1">
      <c r="A31" s="110"/>
      <c r="B31" s="112"/>
      <c r="C31" s="109" t="s">
        <v>50</v>
      </c>
      <c r="D31" s="118"/>
      <c r="E31" s="115"/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16</v>
      </c>
      <c r="B32" s="112"/>
      <c r="C32" s="145" t="s">
        <v>68</v>
      </c>
      <c r="D32" s="114" t="s">
        <v>67</v>
      </c>
      <c r="E32" s="115">
        <f>E30*1.4</f>
        <v>4.2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.75" customHeight="1">
      <c r="A33" s="110">
        <v>17</v>
      </c>
      <c r="B33" s="112"/>
      <c r="C33" s="119" t="s">
        <v>74</v>
      </c>
      <c r="D33" s="114" t="s">
        <v>67</v>
      </c>
      <c r="E33" s="115">
        <f>(E27+E28)*1.4</f>
        <v>19.6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20.25" customHeight="1">
      <c r="A34" s="110">
        <v>18</v>
      </c>
      <c r="B34" s="112"/>
      <c r="C34" s="119" t="s">
        <v>75</v>
      </c>
      <c r="D34" s="114" t="s">
        <v>67</v>
      </c>
      <c r="E34" s="115">
        <f>E29*1.4</f>
        <v>4.2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22.5" customHeight="1">
      <c r="A35" s="110">
        <v>19</v>
      </c>
      <c r="B35" s="146"/>
      <c r="C35" s="147" t="s">
        <v>76</v>
      </c>
      <c r="D35" s="148" t="s">
        <v>36</v>
      </c>
      <c r="E35" s="149">
        <v>0.4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2.75">
      <c r="A36" s="110"/>
      <c r="B36" s="112"/>
      <c r="C36" s="116" t="s">
        <v>120</v>
      </c>
      <c r="D36" s="114"/>
      <c r="E36" s="115"/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20</v>
      </c>
      <c r="B37" s="112"/>
      <c r="C37" s="119" t="s">
        <v>60</v>
      </c>
      <c r="D37" s="114" t="s">
        <v>67</v>
      </c>
      <c r="E37" s="115">
        <v>2.5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21</v>
      </c>
      <c r="B38" s="112"/>
      <c r="C38" s="119" t="s">
        <v>52</v>
      </c>
      <c r="D38" s="114" t="s">
        <v>67</v>
      </c>
      <c r="E38" s="115">
        <v>3.5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22</v>
      </c>
      <c r="B39" s="112"/>
      <c r="C39" s="119" t="s">
        <v>53</v>
      </c>
      <c r="D39" s="114" t="s">
        <v>70</v>
      </c>
      <c r="E39" s="115">
        <v>28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23</v>
      </c>
      <c r="B40" s="112"/>
      <c r="C40" s="119" t="s">
        <v>54</v>
      </c>
      <c r="D40" s="114" t="s">
        <v>70</v>
      </c>
      <c r="E40" s="115">
        <v>238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2.75">
      <c r="A41" s="110"/>
      <c r="B41" s="112"/>
      <c r="C41" s="109" t="s">
        <v>55</v>
      </c>
      <c r="D41" s="118"/>
      <c r="E41" s="120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25.5">
      <c r="A42" s="110">
        <v>24</v>
      </c>
      <c r="B42" s="112"/>
      <c r="C42" s="145" t="s">
        <v>56</v>
      </c>
      <c r="D42" s="114" t="s">
        <v>39</v>
      </c>
      <c r="E42" s="115">
        <v>1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9" s="45" customFormat="1" ht="12.75">
      <c r="A43" s="110"/>
      <c r="B43" s="112"/>
      <c r="C43" s="150" t="s">
        <v>162</v>
      </c>
      <c r="D43" s="114"/>
      <c r="E43" s="115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  <c r="S43"/>
    </row>
    <row r="44" spans="1:19" s="45" customFormat="1" ht="39">
      <c r="A44" s="110">
        <v>25</v>
      </c>
      <c r="B44" s="112"/>
      <c r="C44" s="113" t="s">
        <v>163</v>
      </c>
      <c r="D44" s="114" t="s">
        <v>39</v>
      </c>
      <c r="E44" s="115">
        <v>1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  <c r="S44"/>
    </row>
    <row r="45" spans="1:16" ht="25.5">
      <c r="A45" s="92"/>
      <c r="B45" s="86"/>
      <c r="C45" s="87" t="s">
        <v>33</v>
      </c>
      <c r="D45" s="88"/>
      <c r="E45" s="88"/>
      <c r="F45" s="85"/>
      <c r="G45" s="85"/>
      <c r="H45" s="85"/>
      <c r="I45" s="85"/>
      <c r="J45" s="85"/>
      <c r="K45" s="94"/>
      <c r="L45" s="104"/>
      <c r="M45" s="104"/>
      <c r="N45" s="104"/>
      <c r="O45" s="104"/>
      <c r="P45" s="104"/>
    </row>
    <row r="46" spans="1:19" s="45" customFormat="1" ht="12.75">
      <c r="A46" s="90"/>
      <c r="B46" s="132"/>
      <c r="C46" s="121" t="s">
        <v>71</v>
      </c>
      <c r="D46" s="133"/>
      <c r="E46" s="133"/>
      <c r="F46" s="134"/>
      <c r="G46" s="134"/>
      <c r="H46" s="134"/>
      <c r="I46" s="134"/>
      <c r="J46" s="134"/>
      <c r="K46" s="135"/>
      <c r="L46" s="136"/>
      <c r="M46" s="136"/>
      <c r="N46" s="136"/>
      <c r="O46" s="136"/>
      <c r="P46" s="136"/>
      <c r="S46" s="46"/>
    </row>
    <row r="47" spans="1:19" s="45" customFormat="1" ht="12.75">
      <c r="A47" s="93"/>
      <c r="B47" s="54"/>
      <c r="C47" s="121" t="s">
        <v>72</v>
      </c>
      <c r="D47" s="10"/>
      <c r="E47" s="10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S47" s="46"/>
    </row>
    <row r="48" spans="1:19" s="45" customFormat="1" ht="12">
      <c r="A48" s="89"/>
      <c r="B48" s="49"/>
      <c r="C48" s="14"/>
      <c r="D48" s="10"/>
      <c r="E48" s="10"/>
      <c r="F48" s="44"/>
      <c r="G48" s="44"/>
      <c r="H48" s="44"/>
      <c r="I48" s="44"/>
      <c r="J48" s="44"/>
      <c r="K48" s="44"/>
      <c r="L48" s="44"/>
      <c r="M48" s="44"/>
      <c r="N48" s="44"/>
      <c r="O48" s="72"/>
      <c r="P48" s="56"/>
      <c r="S48" s="46"/>
    </row>
    <row r="49" spans="1:19" s="45" customFormat="1" ht="12">
      <c r="A49" s="1" t="s">
        <v>61</v>
      </c>
      <c r="C49" s="9"/>
      <c r="D49" s="63"/>
      <c r="E49" s="63"/>
      <c r="F49"/>
      <c r="G49"/>
      <c r="H49"/>
      <c r="I49"/>
      <c r="J49"/>
      <c r="K49"/>
      <c r="L49"/>
      <c r="M49"/>
      <c r="N49"/>
      <c r="O49" s="63"/>
      <c r="P49" s="56"/>
      <c r="S49" s="46"/>
    </row>
    <row r="50" spans="1:19" s="45" customFormat="1" ht="12">
      <c r="A50" s="1"/>
      <c r="C50" s="9"/>
      <c r="D50" s="63"/>
      <c r="E50" s="63"/>
      <c r="F50"/>
      <c r="G50"/>
      <c r="H50"/>
      <c r="I50"/>
      <c r="J50"/>
      <c r="K50"/>
      <c r="L50"/>
      <c r="M50"/>
      <c r="N50"/>
      <c r="O50"/>
      <c r="P50" s="75"/>
      <c r="S50" s="46"/>
    </row>
    <row r="51" ht="12">
      <c r="A51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