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4.1. " sheetId="3" r:id="rId3"/>
    <sheet name="4.2.,4.3." sheetId="4" r:id="rId4"/>
    <sheet name="4.4." sheetId="5" r:id="rId5"/>
    <sheet name="4.5." sheetId="6" r:id="rId6"/>
    <sheet name="4.6." sheetId="7" r:id="rId7"/>
    <sheet name="4.7.,4.8. " sheetId="8" r:id="rId8"/>
    <sheet name="4.9." sheetId="9" r:id="rId9"/>
  </sheets>
  <definedNames>
    <definedName name="_xlnm.Print_Area" localSheetId="2">'4.1. '!$A$1:$P$41</definedName>
    <definedName name="_xlnm.Print_Area" localSheetId="3">'4.2.,4.3.'!$A$1:$P$40</definedName>
    <definedName name="_xlnm.Print_Area" localSheetId="4">'4.4.'!$A$1:$P$39</definedName>
    <definedName name="_xlnm.Print_Area" localSheetId="5">'4.5.'!$A$1:$P$39</definedName>
    <definedName name="_xlnm.Print_Area" localSheetId="6">'4.6.'!$A$1:$P$39</definedName>
    <definedName name="_xlnm.Print_Area" localSheetId="7">'4.7.,4.8. '!$A$1:$P$39</definedName>
    <definedName name="_xlnm.Print_Area" localSheetId="8">'4.9.'!$A$1:$P$39</definedName>
    <definedName name="_xlnm.Print_Area" localSheetId="0">'Buvn.kopt.'!$A$1:$C$17</definedName>
    <definedName name="_xlnm.Print_Area" localSheetId="1">'kopsavilkums'!$A$1:$I$29</definedName>
  </definedNames>
  <calcPr fullCalcOnLoad="1" fullPrecision="0"/>
</workbook>
</file>

<file path=xl/sharedStrings.xml><?xml version="1.0" encoding="utf-8"?>
<sst xmlns="http://schemas.openxmlformats.org/spreadsheetml/2006/main" count="1114" uniqueCount="378">
  <si>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</si>
  <si>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</si>
  <si>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</si>
  <si>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</si>
  <si>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</si>
  <si>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</si>
  <si>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</si>
  <si>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</si>
  <si>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</si>
  <si>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</si>
  <si>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</si>
  <si>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</si>
  <si>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</si>
  <si>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</si>
  <si>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</si>
  <si>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</si>
  <si>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</si>
  <si>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</si>
  <si>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</si>
  <si>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</si>
  <si>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</si>
  <si>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</si>
  <si>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</si>
  <si>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</si>
  <si>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</si>
  <si>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</si>
  <si>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</si>
  <si>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</si>
  <si>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</si>
  <si>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</si>
  <si>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</si>
  <si>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</si>
  <si>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</si>
  <si>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</si>
  <si>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</si>
  <si>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</si>
  <si>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</si>
  <si>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</si>
  <si>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</si>
  <si>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</si>
  <si>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</si>
  <si>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</si>
  <si>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</si>
  <si>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</si>
  <si>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</si>
  <si>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</si>
  <si>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</si>
  <si>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</si>
  <si>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</si>
  <si>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Ēkas grīdas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</si>
  <si>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</si>
  <si>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</si>
  <si>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</si>
  <si>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</si>
  <si>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</si>
  <si>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</si>
  <si>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</si>
  <si>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</si>
  <si>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Darba aizardzības / drošības risinājumi.</t>
  </si>
  <si>
    <t>Konteinera tipa celtnieku kantoris, ar darbinieku telpu 2.5*6*2.35 m, ieskaitot konteinera uzstādīšanu, demontāžu- uz visu objekta laiku (skaits atbilstoši Pretendenta nepieciešamībām).</t>
  </si>
  <si>
    <t>Logu, durvju u.c. demontāža (tiek pieskaitīti pie "Citu būvgružu utilizācija (k=1,4)")</t>
  </si>
  <si>
    <t>Atkritumu konteineri, ieskaitot to izvešanu, utilizācijas/pārstrādes izmaksas.</t>
  </si>
  <si>
    <t>Inženierkomunikāciju demontāža</t>
  </si>
  <si>
    <t>Elektroenerģijas kabeļa demontāža 1 metru attālumā no demontējamās ēkas. Kabeļu gala uzmavas uzstādīšana.</t>
  </si>
  <si>
    <t>Elektroenerģijas kabeļa demontāža t.sk., atrakšana un tranšejas aizbēršana.</t>
  </si>
  <si>
    <t>m</t>
  </si>
  <si>
    <t>Sakaru kabeļa demontāža 1 metru attālumā no demontējamās ēkas. Kabeļu gala uzmavas uzstādīšana.</t>
  </si>
  <si>
    <t>Ķieģeļu ārsienu demontāža līdz pamatiem.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</si>
  <si>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</si>
  <si>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</si>
  <si>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</si>
  <si>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</si>
  <si>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</si>
  <si>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</si>
  <si>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</si>
  <si>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</si>
  <si>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</si>
  <si>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t>Labiekārtojums*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</si>
  <si>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</si>
  <si>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</si>
  <si>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</si>
  <si>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t>Saglabājamo koku aizsargkonstrukcija h=2,50 m, tās ierīkošana un demontāža.</t>
  </si>
  <si>
    <t>Bīstamo atkritumu konteineri, ieskaitot to izvešanu, izgāztuves izmaksas.</t>
  </si>
  <si>
    <t>Azbestcementa lokšņu seguma demontāža.</t>
  </si>
  <si>
    <r>
      <t>m</t>
    </r>
    <r>
      <rPr>
        <vertAlign val="superscript"/>
        <sz val="10"/>
        <rFont val="Calibri"/>
        <family val="2"/>
      </rPr>
      <t>2</t>
    </r>
  </si>
  <si>
    <t>Ķieģeļu būvgružu utilizācija (k=1,4)**.</t>
  </si>
  <si>
    <t>Koka būvgružu utilizācija (k=1,4)**.</t>
  </si>
  <si>
    <t>Citu būvgružu utilizācija (k=1,4)**.</t>
  </si>
  <si>
    <t>Azbestcementa būvgružu utilizācija.</t>
  </si>
  <si>
    <t>Darbu drošības risinājumi.</t>
  </si>
  <si>
    <t>Atkritumu konteineri, ieskaitot to izvešanu, izgāztuves izmaksas.</t>
  </si>
  <si>
    <t>Stiegrotas dzelzsbetona plātnes vai cita kabeļu aizsardzības sistēma (pēc būvuzņēmēja ieskatiem), kabeļu aizsardzībai no smagās būvtehnikas kustības uz būvdarbu laiku, tās ierīkošana un demontāža.</t>
  </si>
  <si>
    <t>Esošo sadales skapju aizsardzības izveide no koka konstrukcijas un tās demontāža.</t>
  </si>
  <si>
    <t>Pārbrauktuves posteņa nojaukšana</t>
  </si>
  <si>
    <t>Jumta seguma demontāža.</t>
  </si>
  <si>
    <t>Logu, durvju u.c. demontāža (tiek pieskaitīti pie "Citu būvgružu utilizācija (k=1,4)").</t>
  </si>
  <si>
    <t>Ķieģeļa būvgružu utilizācija (k=1,4)**.</t>
  </si>
  <si>
    <t>Sadzīves kanalizācijas atvienošana ar betona korķi, t.sk. atrakšanas un aizbēršanas darbi.</t>
  </si>
  <si>
    <t>Hidroizolācijas uzklāšana betona korķim ~ 0,15 cm uz katru pusi.</t>
  </si>
  <si>
    <r>
      <t>m</t>
    </r>
    <r>
      <rPr>
        <vertAlign val="superscript"/>
        <sz val="11"/>
        <color indexed="8"/>
        <rFont val="Calibri"/>
        <family val="2"/>
      </rPr>
      <t>2</t>
    </r>
  </si>
  <si>
    <t>Stiegrotas dzelzsbetona plātnes vai cita kabeļu aizsardzības sistēma (pēc būvuzņēmēja ieskatiem), kabeļu aizsardzībai no smagas būvtehnikas kustības uz būvdarbu laiku, tās ierīkošana un demontāža.</t>
  </si>
  <si>
    <t>Citu inženierkomunikāciju demontāža</t>
  </si>
  <si>
    <t>Betona seguma būvgružu utilizācija (k=1,4)**.</t>
  </si>
  <si>
    <r>
      <t xml:space="preserve">Objekta nosaukums: </t>
    </r>
    <r>
      <rPr>
        <b/>
        <sz val="10"/>
        <rFont val="Arial"/>
        <family val="2"/>
      </rPr>
      <t xml:space="preserve">LOTE NR. 4.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</si>
  <si>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4.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</si>
  <si>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 xml:space="preserve">LOTE NR.4. “Ēku un būvju nojaukšana un teritorijas labiekārtošana (saskaņā ar projektu dokumentācijām)” </t>
  </si>
  <si>
    <t>4.1.</t>
  </si>
  <si>
    <t>4.1.Stacijas ēkas Iļģuciems nojaukšana Lidoņu ielā 2A, Rīgā</t>
  </si>
  <si>
    <t>Tāme 4.1.</t>
  </si>
  <si>
    <t>Stacijas ēkas Iļģuciems nojaukšana Lidoņu ielā 2A, Rīgā</t>
  </si>
  <si>
    <t xml:space="preserve">Izsmeļamās kanalizācijas bedres satura izsmelšana/iztukšošana. Satura utilizācija. </t>
  </si>
  <si>
    <t>Koka konstrukcijas aizsardzība dzelzceļa sliežu aizsardzībai no smagās būvtehnikas kustības uz būvdarbu laiku, tās ierīkošana un demontāža.</t>
  </si>
  <si>
    <t>Esošā bortakmens aizsardzība uzstādot koka dēļus/brusu un aizsardzības demontāža.</t>
  </si>
  <si>
    <t>Ūdensapgādes un kanalizācijas komunikāciju atvienošana un demontāža</t>
  </si>
  <si>
    <t>Ūdensvada atvienošana, t.sk., noslēgatloks DN400.</t>
  </si>
  <si>
    <t>Ūdensvada atrakšana gala noslēga uzstādīšanai / kanalizācijas atrakšana betona korķa un hidroizolācijas uzstādīšanai.</t>
  </si>
  <si>
    <t>Esošā ūdensvada DN100 ventiļa demontāža.</t>
  </si>
  <si>
    <t>Ūdensvada demontāža, t.sk., atrakšana un tranšejas aizbēršana. T.sk., darbs ar rokas instrumentiem AS “Augstsprieguma tīkls” un AS “Latvenergo” kabeļlīnijas aizsargjoslā.</t>
  </si>
  <si>
    <t>Sadzīves kanalizācijas demontāža, t.sk., atrakšana un tranšejas aizbēršana.</t>
  </si>
  <si>
    <t xml:space="preserve">Kanalizācijas aku demontāža un būvbedres aizbēršana. </t>
  </si>
  <si>
    <t>Sakaru kabeļa demontāža un kanalizācijas demontāža, t.sk., atrakšana un tranšejas aizbēršana.</t>
  </si>
  <si>
    <t>Stacijas ēkas nojaukšana</t>
  </si>
  <si>
    <r>
      <t>Jumta spāru koka konstrukcijas (12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(izdedži - 3.5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</t>
    </r>
  </si>
  <si>
    <r>
      <t>Starpstāvu pārseguma koka konstrukcijas (8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skaņas izolācijas (izdedžu - 3.5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</si>
  <si>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t>Esošā seguma demontāža.</t>
  </si>
  <si>
    <t>Asfalta būvgružu utilizācija (k=1,4)**.</t>
  </si>
  <si>
    <t>Demontāžas projekts Krustpils iela. Pārbrauktuves postenis un šķūnis</t>
  </si>
  <si>
    <t>1.</t>
  </si>
  <si>
    <t>Būvniecības sagatavošanas darbi</t>
  </si>
  <si>
    <t>1.1</t>
  </si>
  <si>
    <t>Darbu veikšanas projekta izstrāde un saskaņošana</t>
  </si>
  <si>
    <t>kpl.</t>
  </si>
  <si>
    <t>1.2</t>
  </si>
  <si>
    <t>Mobilizācijas izmaksas (precizēt atbilstoši saskaņotajam Darbu veikšanas projektam)</t>
  </si>
  <si>
    <t>1.3</t>
  </si>
  <si>
    <t>Būvlaukuma iekārtošanas un uzturēšanas izmaksas (precizēt atbilstoši saskaņotajam Darbu veikšanas projektam:</t>
  </si>
  <si>
    <t>1.4</t>
  </si>
  <si>
    <t>būvtāfeles uzstādīšana</t>
  </si>
  <si>
    <t>1.5</t>
  </si>
  <si>
    <t>būvdarbu vadītāja/ strādājošo sadzīves moduļa piegāde, uzstādīšana un noma</t>
  </si>
  <si>
    <t>1.6</t>
  </si>
  <si>
    <t>pārvietojamās biotualetes piegāde, uzstādīšana un noma</t>
  </si>
  <si>
    <t>1.7</t>
  </si>
  <si>
    <t>sadzīves atkritumu konteinera noma</t>
  </si>
  <si>
    <t>1.8</t>
  </si>
  <si>
    <t>būvlaukuma elektroagādes ierīkošana</t>
  </si>
  <si>
    <t>1.9</t>
  </si>
  <si>
    <t>Demontējamās ēkas atvienošana no esošajiem inženierkomunikāciju tīkliem</t>
  </si>
  <si>
    <t>1.10</t>
  </si>
  <si>
    <t>Elektrosistēmas demontāža (gaisvads, elektrības un sakaru sadales skapji, utt.), ieskaitot materiālu savākšanu, utilizāciju, objekta sakārtošanu un tehniskās dokumentācijas izstrādāšanu</t>
  </si>
  <si>
    <t>obj.</t>
  </si>
  <si>
    <t>2.</t>
  </si>
  <si>
    <t>Pārbrauktuves posteņa (kadastra apz. 1001212664009) demontāža</t>
  </si>
  <si>
    <t>2.1</t>
  </si>
  <si>
    <t>Iekšējo inženierkomunikāciju tīklu demontāža</t>
  </si>
  <si>
    <t>2.2</t>
  </si>
  <si>
    <t>Logu demontāža un nodošana Pasūtītājam</t>
  </si>
  <si>
    <t>2.3</t>
  </si>
  <si>
    <t>Ārdurvju demontāža</t>
  </si>
  <si>
    <t>2.4</t>
  </si>
  <si>
    <t>Jumta seguma demontāža</t>
  </si>
  <si>
    <t>m2</t>
  </si>
  <si>
    <t>2.5</t>
  </si>
  <si>
    <t>Jumta nesošo dzelzsbetona konstrukciju demontāža</t>
  </si>
  <si>
    <t>2.6</t>
  </si>
  <si>
    <t>Ķieģeļu mūra sienu,  skursteņa un krāsns demontāža</t>
  </si>
  <si>
    <t>m3</t>
  </si>
  <si>
    <t>2.7</t>
  </si>
  <si>
    <t>Platformas nožogojuma demontāža</t>
  </si>
  <si>
    <t>2.8</t>
  </si>
  <si>
    <t>1. stāva grīdas seguma demontāža, 14,5m2</t>
  </si>
  <si>
    <t>2.9</t>
  </si>
  <si>
    <t>Pagraba pārseguma dzelzsbetona plātņu demontāža</t>
  </si>
  <si>
    <t>2.10</t>
  </si>
  <si>
    <t>Pagrabstāva grīdas betona seguma demontāža</t>
  </si>
  <si>
    <t>2.11</t>
  </si>
  <si>
    <t>Pagrabstāva grīdas pamatnes grunts norakšana līdz ierīkojamā zālāja atzīmei</t>
  </si>
  <si>
    <t>2.12</t>
  </si>
  <si>
    <t>Ārējo dzelzsbetona kāpņu un betona/dzezsbetona pamatu demontāža</t>
  </si>
  <si>
    <t>2.13</t>
  </si>
  <si>
    <t>Labiekārtotu laukumu demontāža (betona plāksnes/asfaltbetons ieklājums,šķembu pamatne, minerāla grunts)</t>
  </si>
  <si>
    <t>2.14</t>
  </si>
  <si>
    <t>Esošās minerālās grunts pārbēršana (izlīdzināšana) uz būvbedri</t>
  </si>
  <si>
    <t>2.15</t>
  </si>
  <si>
    <t xml:space="preserve">Būvbedres un demontētā labiekārtojuma pielīdzināšana un aizbēršana ar melnzemes maisījumu </t>
  </si>
  <si>
    <t>2.16</t>
  </si>
  <si>
    <t>Demontētās būves un tai piegulošās teritorijas apsēšana ar daudzgadīga zāliena sēklu maisījumu</t>
  </si>
  <si>
    <t>2.17</t>
  </si>
  <si>
    <t>Būvgružu savākšanas un izvešanas izmaksas, ieskaitot būvgružu konteineru nomu</t>
  </si>
  <si>
    <t>tajā skaitā:</t>
  </si>
  <si>
    <t>2.17.1</t>
  </si>
  <si>
    <t>šķiroti ķieģeļu, flīžu apmetuma būvguži</t>
  </si>
  <si>
    <t>2.17.2</t>
  </si>
  <si>
    <t xml:space="preserve">betona un dzelzsbetona konstrukcijas, monolīta biezums līdz 400mm </t>
  </si>
  <si>
    <t>2.17.3</t>
  </si>
  <si>
    <t>metāla konstrukcijas</t>
  </si>
  <si>
    <t>2.17.4</t>
  </si>
  <si>
    <t>asfalts</t>
  </si>
  <si>
    <t>2.17.5</t>
  </si>
  <si>
    <t>šķembas (demontēto betona plākšņu apakškārta)</t>
  </si>
  <si>
    <t>2.17.6</t>
  </si>
  <si>
    <t>nešķiroti koka, ruļļu materiālu, grīdas segumu un citu materiālu būvgruži</t>
  </si>
  <si>
    <t>2.18</t>
  </si>
  <si>
    <t>Būvgružu nodošanas sertificētā būvgružu pārstrādes uzņēmumā izmaksas:</t>
  </si>
  <si>
    <t>2.18.1</t>
  </si>
  <si>
    <t>2.18.2</t>
  </si>
  <si>
    <t>2.18.3</t>
  </si>
  <si>
    <t>2.18.4</t>
  </si>
  <si>
    <t>2.18.5</t>
  </si>
  <si>
    <t>2.18.6</t>
  </si>
  <si>
    <t>Pārbrauktuves posteņa (kadastra apzīmējums 1001212664009) demontāža:</t>
  </si>
  <si>
    <t>3.</t>
  </si>
  <si>
    <t>Šķūņa (kadastra apz. 1001212664011) demontāža</t>
  </si>
  <si>
    <t>3.1</t>
  </si>
  <si>
    <t>Asbestcementa lokšņu jumta seguma demontāža</t>
  </si>
  <si>
    <t>3.2</t>
  </si>
  <si>
    <t>Jumta un sienu koka konstrukciju demontāža</t>
  </si>
  <si>
    <t>3.3</t>
  </si>
  <si>
    <t>Ēkas betona/dzezsbetona pamatu demontāža</t>
  </si>
  <si>
    <t>3.4</t>
  </si>
  <si>
    <t>3.5</t>
  </si>
  <si>
    <t>3.6</t>
  </si>
  <si>
    <t>3.7</t>
  </si>
  <si>
    <t>3.7.1</t>
  </si>
  <si>
    <t>asbestcementa būvguži</t>
  </si>
  <si>
    <t>3.7.2</t>
  </si>
  <si>
    <t>betona un dzelzsbetona konstrukcijas</t>
  </si>
  <si>
    <t>3.7.3</t>
  </si>
  <si>
    <t>koka konstrukcijas</t>
  </si>
  <si>
    <t>3.7.4</t>
  </si>
  <si>
    <t>nešķirotu materiālu būvgruži</t>
  </si>
  <si>
    <t>3.8</t>
  </si>
  <si>
    <t>3.8.1</t>
  </si>
  <si>
    <t>3.8.2</t>
  </si>
  <si>
    <t xml:space="preserve">betona un dzelzsbetona konstrukcijas </t>
  </si>
  <si>
    <t>3.8.3</t>
  </si>
  <si>
    <t>3.8.4</t>
  </si>
  <si>
    <t>4.2.,4.3.Demontāžas projekts Krustpils iela. Pārbrauktuves postenis un šķūnis</t>
  </si>
  <si>
    <t>Demontāžas projekts. Pārbrauktuves postenis 19.km. ''Stacija salaspils'', Salaspils, Salaspils nov</t>
  </si>
  <si>
    <t>4.4.Demontāžas projekts. Pārbrauktuves postenis 19.km. ''Stacija salaspils'', Salaspils, Salaspils nov</t>
  </si>
  <si>
    <t>Elektrosistēmas demontāža (elektrības un sakaru sadales skapji, kabeļi, utt.), ieskaitot materiālu savākšanu, utilizāciju, objekta sakārtošanu un tehniskās dokumentācijas izstrādāšanu</t>
  </si>
  <si>
    <t>Demontāžas darbi</t>
  </si>
  <si>
    <t>Ķieģeļu mūra sienu, skursteņa un krāsns demontāža</t>
  </si>
  <si>
    <t>Ārējo kāpņu demontāža, tērauda laidi ar dzelzsbetona pakāpieniem</t>
  </si>
  <si>
    <t>Labiekārtotu laukumu demontāža (betona plāksnes, asfaltbetons ieklājums un minerāla grunts)</t>
  </si>
  <si>
    <t>2.19</t>
  </si>
  <si>
    <t>Betona apmalītes uzstādīšana</t>
  </si>
  <si>
    <t>2.20</t>
  </si>
  <si>
    <t>2.21</t>
  </si>
  <si>
    <t>2.21.1</t>
  </si>
  <si>
    <t>2.21.2</t>
  </si>
  <si>
    <t>2.21.3</t>
  </si>
  <si>
    <t>4.4.</t>
  </si>
  <si>
    <t>Pārbrauktuves posteņa 8.km nojaukšana "Pārbrauktuves postenis 8. km", Mārupē, Mārupes novadā</t>
  </si>
  <si>
    <t>4.5.Pārbrauktuves posteņa 8.km nojaukšana "Pārbrauktuves postenis 8. km", Mārupē, Mārupes novadā</t>
  </si>
  <si>
    <t>4.2.,4.3.</t>
  </si>
  <si>
    <t>4.5.</t>
  </si>
  <si>
    <t>Tāme 4.2.,4.3.</t>
  </si>
  <si>
    <t>Tāme 4.4.</t>
  </si>
  <si>
    <t>Tāme 4.5.</t>
  </si>
  <si>
    <t>Esošo metāla margu demontāža un atjaunošana.</t>
  </si>
  <si>
    <t>Esošo sakaru kabeļa sadalnes kastes demontāža.</t>
  </si>
  <si>
    <t>Sakaru kabeļu demontāža (1 m). Kabeļu gala uzmavas uzstādīšana.</t>
  </si>
  <si>
    <t>Pārbrauktuves posteņa  8. km nojaukšana</t>
  </si>
  <si>
    <t>Jumta dzelzsbetona pāŗseguma demontāža.</t>
  </si>
  <si>
    <r>
      <t xml:space="preserve">Ķieģeļa mūra ārsienu konstrukcijas </t>
    </r>
    <r>
      <rPr>
        <sz val="10"/>
        <rFont val="Calibri"/>
        <family val="2"/>
      </rPr>
      <t>demontāža līdz pamatiem.</t>
    </r>
  </si>
  <si>
    <t>Starpstāva dzelzsbetona konstrukcijas demontāža.</t>
  </si>
  <si>
    <t>Koka sienu demontāža.</t>
  </si>
  <si>
    <t>Ēkas grīdas konstrukcijas demontāža.</t>
  </si>
  <si>
    <t>Betona kāpņu demontāža.</t>
  </si>
  <si>
    <t>Ruberoīda būvgružu utilizācija.</t>
  </si>
  <si>
    <t>4.6.</t>
  </si>
  <si>
    <t>Pārbrauktuves posteņa nojaukšana Klints ielā 2, Jūrmalā</t>
  </si>
  <si>
    <t>4.6.Pārbrauktuves posteņa nojaukšana Klints ielā 2, Jūrmalā</t>
  </si>
  <si>
    <t>Tāme 4.6.</t>
  </si>
  <si>
    <t>Krūmu izciršana pēc vajadzības pirms būvdarbu sākuma.</t>
  </si>
  <si>
    <t>Pagaidu būvžogs H=2,0 m no saliekamiem elementiem (pārklāts ar necaurredzamu plēvi), to ierīkošana, īre, demontāža pēc būvdarbu beigām.</t>
  </si>
  <si>
    <t>Esošo elektrotīklu pārbūve</t>
  </si>
  <si>
    <t>Materiālu izmaksas</t>
  </si>
  <si>
    <t>Kabelis 1kV, četrdzīslu CYKY 4x4.</t>
  </si>
  <si>
    <t>Kabelis 1kV, (kabeļa marku precizēt pie izbūves).</t>
  </si>
  <si>
    <t>Gala apdare EPKT-0015.</t>
  </si>
  <si>
    <t>Gala apdare (precizēt pie izbūves).</t>
  </si>
  <si>
    <t>Savienošanas uzmava 1kV četrdzīslu kabelim.</t>
  </si>
  <si>
    <t>Spaile (pelēka) 2xAl/Cu (šķērsgriezumu precizēt pie izbūves).</t>
  </si>
  <si>
    <t>Spaile (zila) 2xAl/Cu (šķērsgriezumu precizēt pie izbūves).</t>
  </si>
  <si>
    <t>Caurule, gofrēta 450N, d=110.</t>
  </si>
  <si>
    <t>Kabeļa brīdinājuma lenta "Uzmanību kabelis!".</t>
  </si>
  <si>
    <t>Celtniecības smilts.</t>
  </si>
  <si>
    <t>DIN sliede perforēta 500mm.</t>
  </si>
  <si>
    <t>Montāžas palīgmatereāli.</t>
  </si>
  <si>
    <t>Darbu izmaksas</t>
  </si>
  <si>
    <t>Tranšeja - bedre kabeļa vai citu apakšzemes komunikāciju apsekošanai (šurfēšanai).</t>
  </si>
  <si>
    <t>Tranšeja - bedre ZS uzmavām.</t>
  </si>
  <si>
    <t>Tranšejas rakšana un aizbēršana kabeļu guldīšanai, pārcelšanai 0.7m dziļumā.</t>
  </si>
  <si>
    <t>ZS kabeļa no 50 līdz 150 mm2 ieguldīšana gatavā tranšejā.</t>
  </si>
  <si>
    <t>ZS kabeļa no 50 līdz 150 mm2 ievēršana caurulē.</t>
  </si>
  <si>
    <t>Kabeļa pārcelšana bez sprieguma.</t>
  </si>
  <si>
    <t>Kabeļa gala apdares montāža, kabeļa pieslēgšana.</t>
  </si>
  <si>
    <t>ZS 4 dzīslu kabeļu savienojuma uzmavas montāža.</t>
  </si>
  <si>
    <t>Kabeļa signāllentas ieklāšana.</t>
  </si>
  <si>
    <t>Kabeļa tranzītspaiļu montāža.</t>
  </si>
  <si>
    <t>Esošo elektrotīklu demontāža</t>
  </si>
  <si>
    <t>Kabeļa gala uzmava kabeļgalu hermetizēšanai SKH 35-15.</t>
  </si>
  <si>
    <t>Tranšejas rakšana un aizbēršana kabeļu demontāžai 0.7m dziļumā.</t>
  </si>
  <si>
    <t>Sadalnes demontāža.</t>
  </si>
  <si>
    <t>Kabeļu demontāža.</t>
  </si>
  <si>
    <t>kabeļi</t>
  </si>
  <si>
    <t>Esošo elektrotīklu citi darbi</t>
  </si>
  <si>
    <t>Operatīvie pārslēgumi.</t>
  </si>
  <si>
    <t>EPL vai sarkanās līnijas nospraušana.</t>
  </si>
  <si>
    <t>EPL digitālā uzmērīšana.</t>
  </si>
  <si>
    <t>Rakšanas atļaujas saņemšana.</t>
  </si>
  <si>
    <t>Jumta dzelzsbetona pārseguma demontāža.</t>
  </si>
  <si>
    <t>Apdares demontāža (cementa šķiedru plāksnes).</t>
  </si>
  <si>
    <t>Gāzbetonu bloku demontāža līdz pamatiem.</t>
  </si>
  <si>
    <t>Dzelzbetona ārsienu demontāža līdz pamatiem.</t>
  </si>
  <si>
    <t>Koka konstrukcijas starpsienu demontāža.</t>
  </si>
  <si>
    <t>Pagrabstāva grīdas demontāža.</t>
  </si>
  <si>
    <t>Esošā betona seguma demontāža.</t>
  </si>
  <si>
    <t>Būves nojaukšana</t>
  </si>
  <si>
    <t>Jumta koka sijas demontāža.</t>
  </si>
  <si>
    <t>Metāla kolonnas demontāža.</t>
  </si>
  <si>
    <t>Dzelzsbetona žoga stabu demontāža.</t>
  </si>
  <si>
    <t>Metāla elementu demontāža žogam.</t>
  </si>
  <si>
    <t>Esošo sadzīves atkritumu utilizācija (tiek pieskaitīti pie "Citu būvgružu utilizācija (k=1,4)").</t>
  </si>
  <si>
    <t>Gāzbetona būvgružu utilizācija (k=1,4)**.</t>
  </si>
  <si>
    <t>Ruberoīda utilizācija.</t>
  </si>
  <si>
    <t>Būvbedres, kas veidojas pēc nojaukšanas darbiem, aizbēršana.</t>
  </si>
  <si>
    <t>Ēkas un pārbrauktuves posteņa nojaukšana "Sloka 2302 k-3", Jūrmalā</t>
  </si>
  <si>
    <t>4.7.,4.8.Ēkas un pārbrauktuves posteņa nojaukšana "Sloka 2302 k-3", Jūrmalā</t>
  </si>
  <si>
    <t>4.7.,4.8.</t>
  </si>
  <si>
    <t>Tāme 4.7.,4.8.</t>
  </si>
  <si>
    <t>ELT daļas pārbūve</t>
  </si>
  <si>
    <t xml:space="preserve">Materiālu izmaksas </t>
  </si>
  <si>
    <t>Automātslēdzis, 3F B10A.</t>
  </si>
  <si>
    <t>Smilts.</t>
  </si>
  <si>
    <t xml:space="preserve">Darbu izmaksas </t>
  </si>
  <si>
    <t>Tranšejas rakšana un aizbēršana kabeļu ieguldīšanai 0.7m dziļumā.</t>
  </si>
  <si>
    <t>Automātslēdža montāža.</t>
  </si>
  <si>
    <t>Esošo ELT tīklu demontāža</t>
  </si>
  <si>
    <t>Kape kabeļgalu hermetizēšanai SKH 35-15.</t>
  </si>
  <si>
    <t>Iekārtu demontāža no esošas sadalnes.</t>
  </si>
  <si>
    <t>sadalne</t>
  </si>
  <si>
    <t>Citi ELT darbi</t>
  </si>
  <si>
    <t>Digitālo izpilduzmērījumu izstrāde un izpilddokumentācijas sagatavošana.</t>
  </si>
  <si>
    <t>Sakaru kabeļu demontāža līdz esošajam sakaru skapim, t.sk., tranšejas atrakšana un aizbēršana.</t>
  </si>
  <si>
    <t xml:space="preserve">Ēkas lit.001 nojaukšana </t>
  </si>
  <si>
    <t>Apauguma / krūmu novākšana no nojaucamās ēkas ar to utilizāciju.</t>
  </si>
  <si>
    <t>Jumta koka siju demontāža.</t>
  </si>
  <si>
    <t>Koka dēļu sienas demontāža.</t>
  </si>
  <si>
    <t xml:space="preserve">Pārbrauktuves posteņa lit.013 nojaukšana </t>
  </si>
  <si>
    <r>
      <t>Griestu koka konstrukcijas (2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(izdedžu - 4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</si>
  <si>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t>Esoša žoga un tā elementu demontāža</t>
  </si>
  <si>
    <t>Metāla būvgružu (t.sk., no jumta seguma) utilizācija.</t>
  </si>
  <si>
    <t>Bīstamo būvgružu utilizācija (azbestcementa loksnes).</t>
  </si>
  <si>
    <t>4.9.</t>
  </si>
  <si>
    <t>Tāme 4.9.</t>
  </si>
  <si>
    <t>4.9.Pārbrauktuves posteņa nojaukšana Vietalvas ielā 1B, Rīgā</t>
  </si>
  <si>
    <t>Pārbrauktuves posteņa nojaukšana Vietalvas ielā 1B, Rīgā</t>
  </si>
  <si>
    <t>Palīgbarjera gājēju satiksmes nodrošināšanai</t>
  </si>
  <si>
    <t>Ūdensvada atvienošana, t.sk., remontskava DN100.</t>
  </si>
  <si>
    <t xml:space="preserve">Ūdensvada atrakšana remontskavas uzstādīšanai / kanalizācijas atrakšana betona korķa un hidroizolācijas uzstādīšanai. </t>
  </si>
  <si>
    <t>Esošā ūdensvada DN25 ventiļa demontāža un utilizācija.</t>
  </si>
  <si>
    <t xml:space="preserve">Ūdensvada demontāža un demontētā posma utilizācija, t.sk., atrakšana un tranšejas aizbēršana un asfaltbetona atjaunošana saskaņā ar lapu GP-3. </t>
  </si>
  <si>
    <t>Sadzīves kanalizācijas demontāža t.sk., atrakšana un tranšejas aizbēršana un asfaltbetona atjaunošana saskaņā ar lapu GP-3.</t>
  </si>
  <si>
    <t>Sakaru kabeļa demontāža 1 metru attālumā no demontējamās ēkas. Kabeļu gala uzmavas uzstādīšana. Atvienotā posma demontāža.</t>
  </si>
  <si>
    <t>Elektrības kabeļu atvienošana un demontāža t.sk., atrakšana un tranšejas aizbēršana.</t>
  </si>
  <si>
    <t>Ruberoīda seguma demontāža.</t>
  </si>
  <si>
    <t>Starpstāvu pārseguma demontāža.</t>
  </si>
  <si>
    <t>Ķieģeļa mūra ārsienu demontāža līdz pamatiem.</t>
  </si>
  <si>
    <t>Teritorijas labiekārtošana pēc būvdarbu pabeigšanas (1.TIPS).</t>
  </si>
  <si>
    <t>Ietves seguma atjaunošana (2.TIPS)</t>
  </si>
  <si>
    <t>Asfalta seguma atjaunošana (3.TIPS)</t>
  </si>
  <si>
    <t xml:space="preserve">Citi darbi </t>
  </si>
  <si>
    <t>3.1.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</si>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</sst>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0" fillId="2" borderId="0" applyNumberFormat="0" applyBorder="0" applyAlignment="0" applyProtection="0"/>
    <xf numFmtId="0" fontId="44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4" borderId="0" applyNumberFormat="0" applyBorder="0" applyAlignment="0" applyProtection="0"/>
    <xf numFmtId="0" fontId="10" fillId="4" borderId="0" applyNumberFormat="0" applyBorder="0" applyAlignment="0" applyProtection="0"/>
    <xf numFmtId="0" fontId="44" fillId="5" borderId="0" applyNumberFormat="0" applyBorder="0" applyAlignment="0" applyProtection="0"/>
    <xf numFmtId="0" fontId="10" fillId="5" borderId="0" applyNumberFormat="0" applyBorder="0" applyAlignment="0" applyProtection="0"/>
    <xf numFmtId="0" fontId="44" fillId="6" borderId="0" applyNumberFormat="0" applyBorder="0" applyAlignment="0" applyProtection="0"/>
    <xf numFmtId="0" fontId="10" fillId="7" borderId="0" applyNumberFormat="0" applyBorder="0" applyAlignment="0" applyProtection="0"/>
    <xf numFmtId="0" fontId="44" fillId="8" borderId="0" applyNumberFormat="0" applyBorder="0" applyAlignment="0" applyProtection="0"/>
    <xf numFmtId="0" fontId="10" fillId="9" borderId="0" applyNumberFormat="0" applyBorder="0" applyAlignment="0" applyProtection="0"/>
    <xf numFmtId="0" fontId="44" fillId="10" borderId="0" applyNumberFormat="0" applyBorder="0" applyAlignment="0" applyProtection="0"/>
    <xf numFmtId="0" fontId="10" fillId="11" borderId="0" applyNumberFormat="0" applyBorder="0" applyAlignment="0" applyProtection="0"/>
    <xf numFmtId="0" fontId="44" fillId="12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5" borderId="0" applyNumberFormat="0" applyBorder="0" applyAlignment="0" applyProtection="0"/>
    <xf numFmtId="0" fontId="10" fillId="5" borderId="0" applyNumberFormat="0" applyBorder="0" applyAlignment="0" applyProtection="0"/>
    <xf numFmtId="0" fontId="44" fillId="16" borderId="0" applyNumberFormat="0" applyBorder="0" applyAlignment="0" applyProtection="0"/>
    <xf numFmtId="0" fontId="10" fillId="11" borderId="0" applyNumberFormat="0" applyBorder="0" applyAlignment="0" applyProtection="0"/>
    <xf numFmtId="0" fontId="44" fillId="17" borderId="0" applyNumberFormat="0" applyBorder="0" applyAlignment="0" applyProtection="0"/>
    <xf numFmtId="0" fontId="10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20" borderId="0" applyNumberFormat="0" applyBorder="0" applyAlignment="0" applyProtection="0"/>
    <xf numFmtId="0" fontId="45" fillId="21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11" fillId="14" borderId="0" applyNumberFormat="0" applyBorder="0" applyAlignment="0" applyProtection="0"/>
    <xf numFmtId="0" fontId="45" fillId="22" borderId="0" applyNumberFormat="0" applyBorder="0" applyAlignment="0" applyProtection="0"/>
    <xf numFmtId="0" fontId="11" fillId="22" borderId="0" applyNumberFormat="0" applyBorder="0" applyAlignment="0" applyProtection="0"/>
    <xf numFmtId="0" fontId="45" fillId="23" borderId="0" applyNumberFormat="0" applyBorder="0" applyAlignment="0" applyProtection="0"/>
    <xf numFmtId="0" fontId="11" fillId="24" borderId="0" applyNumberFormat="0" applyBorder="0" applyAlignment="0" applyProtection="0"/>
    <xf numFmtId="0" fontId="45" fillId="25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29" borderId="0" applyNumberFormat="0" applyBorder="0" applyAlignment="0" applyProtection="0"/>
    <xf numFmtId="0" fontId="45" fillId="30" borderId="0" applyNumberFormat="0" applyBorder="0" applyAlignment="0" applyProtection="0"/>
    <xf numFmtId="0" fontId="11" fillId="31" borderId="0" applyNumberFormat="0" applyBorder="0" applyAlignment="0" applyProtection="0"/>
    <xf numFmtId="0" fontId="45" fillId="32" borderId="0" applyNumberFormat="0" applyBorder="0" applyAlignment="0" applyProtection="0"/>
    <xf numFmtId="0" fontId="11" fillId="22" borderId="0" applyNumberFormat="0" applyBorder="0" applyAlignment="0" applyProtection="0"/>
    <xf numFmtId="0" fontId="45" fillId="33" borderId="0" applyNumberFormat="0" applyBorder="0" applyAlignment="0" applyProtection="0"/>
    <xf numFmtId="0" fontId="11" fillId="24" borderId="0" applyNumberFormat="0" applyBorder="0" applyAlignment="0" applyProtection="0"/>
    <xf numFmtId="0" fontId="45" fillId="34" borderId="0" applyNumberFormat="0" applyBorder="0" applyAlignment="0" applyProtection="0"/>
    <xf numFmtId="0" fontId="11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" borderId="0" applyNumberFormat="0" applyBorder="0" applyAlignment="0" applyProtection="0"/>
    <xf numFmtId="0" fontId="47" fillId="37" borderId="1" applyNumberFormat="0" applyAlignment="0" applyProtection="0"/>
    <xf numFmtId="0" fontId="13" fillId="38" borderId="2" applyNumberFormat="0" applyAlignment="0" applyProtection="0"/>
    <xf numFmtId="0" fontId="48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54" fillId="0" borderId="12" applyNumberFormat="0" applyFill="0" applyAlignment="0" applyProtection="0"/>
    <xf numFmtId="0" fontId="20" fillId="0" borderId="13" applyNumberFormat="0" applyFill="0" applyAlignment="0" applyProtection="0"/>
    <xf numFmtId="0" fontId="55" fillId="42" borderId="0" applyNumberFormat="0" applyBorder="0" applyAlignment="0" applyProtection="0"/>
    <xf numFmtId="0" fontId="21" fillId="43" borderId="0" applyNumberFormat="0" applyBorder="0" applyAlignment="0" applyProtection="0"/>
    <xf numFmtId="0" fontId="44" fillId="0" borderId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6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24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2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185" fontId="61" fillId="46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61" fillId="0" borderId="0" xfId="0" applyNumberFormat="1" applyFont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46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46" borderId="21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0" fontId="0" fillId="46" borderId="23" xfId="0" applyFont="1" applyFill="1" applyBorder="1" applyAlignment="1">
      <alignment horizontal="left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46" borderId="2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43" fontId="35" fillId="0" borderId="20" xfId="0" applyNumberFormat="1" applyFont="1" applyBorder="1" applyAlignment="1">
      <alignment horizontal="center" vertical="center" wrapText="1"/>
    </xf>
    <xf numFmtId="17" fontId="35" fillId="0" borderId="20" xfId="0" applyNumberFormat="1" applyFont="1" applyBorder="1" applyAlignment="1">
      <alignment horizontal="center" vertical="center" wrapText="1"/>
    </xf>
    <xf numFmtId="2" fontId="35" fillId="0" borderId="20" xfId="0" applyNumberFormat="1" applyFont="1" applyBorder="1" applyAlignment="1">
      <alignment horizontal="left" vertical="center" wrapText="1"/>
    </xf>
    <xf numFmtId="0" fontId="42" fillId="0" borderId="20" xfId="120" applyFont="1" applyBorder="1" applyAlignment="1">
      <alignment horizontal="center" vertical="center"/>
      <protection/>
    </xf>
    <xf numFmtId="2" fontId="35" fillId="0" borderId="20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2" fontId="35" fillId="0" borderId="20" xfId="0" applyNumberFormat="1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20" xfId="126" applyFont="1" applyBorder="1" applyAlignment="1">
      <alignment vertical="center"/>
      <protection/>
    </xf>
    <xf numFmtId="2" fontId="35" fillId="0" borderId="20" xfId="0" applyNumberFormat="1" applyFont="1" applyBorder="1" applyAlignment="1">
      <alignment vertical="center"/>
    </xf>
    <xf numFmtId="2" fontId="35" fillId="46" borderId="0" xfId="0" applyNumberFormat="1" applyFont="1" applyFill="1" applyAlignment="1">
      <alignment horizontal="left" vertical="center" wrapText="1"/>
    </xf>
    <xf numFmtId="0" fontId="35" fillId="0" borderId="20" xfId="126" applyFont="1" applyBorder="1" applyAlignment="1">
      <alignment vertical="center" wrapText="1"/>
      <protection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35" fillId="46" borderId="2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0" xfId="100" applyFont="1" applyBorder="1" applyAlignment="1">
      <alignment horizontal="left" vertical="center" wrapText="1"/>
      <protection/>
    </xf>
    <xf numFmtId="0" fontId="0" fillId="0" borderId="20" xfId="100" applyFont="1" applyBorder="1" applyAlignment="1">
      <alignment horizontal="center" vertical="center" wrapText="1"/>
      <protection/>
    </xf>
    <xf numFmtId="0" fontId="1" fillId="0" borderId="20" xfId="108" applyFont="1" applyBorder="1" applyAlignment="1">
      <alignment horizontal="center" vertical="center" wrapText="1"/>
      <protection/>
    </xf>
    <xf numFmtId="0" fontId="62" fillId="0" borderId="20" xfId="0" applyFont="1" applyBorder="1" applyAlignment="1">
      <alignment vertical="center" wrapText="1"/>
    </xf>
    <xf numFmtId="0" fontId="0" fillId="0" borderId="20" xfId="102" applyBorder="1" applyAlignment="1">
      <alignment vertical="center" wrapText="1"/>
      <protection/>
    </xf>
    <xf numFmtId="0" fontId="0" fillId="0" borderId="20" xfId="102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right" vertical="center" wrapText="1"/>
    </xf>
    <xf numFmtId="2" fontId="0" fillId="46" borderId="24" xfId="0" applyNumberFormat="1" applyFont="1" applyFill="1" applyBorder="1" applyAlignment="1">
      <alignment horizontal="center" vertical="center" wrapText="1"/>
    </xf>
    <xf numFmtId="0" fontId="0" fillId="0" borderId="20" xfId="108" applyBorder="1" applyAlignment="1">
      <alignment horizontal="center" vertical="center" wrapText="1"/>
      <protection/>
    </xf>
    <xf numFmtId="0" fontId="0" fillId="0" borderId="20" xfId="0" applyFont="1" applyBorder="1" applyAlignment="1" quotePrefix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2" fontId="0" fillId="0" borderId="20" xfId="71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108" applyFont="1" applyBorder="1" applyAlignment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0" fillId="0" borderId="20" xfId="108" applyBorder="1" applyAlignment="1">
      <alignment horizontal="left" vertical="center" wrapText="1"/>
      <protection/>
    </xf>
    <xf numFmtId="0" fontId="0" fillId="46" borderId="25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2" fontId="35" fillId="46" borderId="20" xfId="0" applyNumberFormat="1" applyFont="1" applyFill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left" vertical="center" wrapText="1"/>
    </xf>
    <xf numFmtId="2" fontId="4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" fontId="0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8" fillId="0" borderId="20" xfId="120" applyFont="1" applyBorder="1" applyAlignment="1">
      <alignment horizontal="center" vertical="center"/>
      <protection/>
    </xf>
    <xf numFmtId="2" fontId="0" fillId="0" borderId="20" xfId="0" applyNumberFormat="1" applyFont="1" applyBorder="1" applyAlignment="1">
      <alignment horizontal="left" vertical="center" wrapText="1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4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6" borderId="25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2" fontId="0" fillId="46" borderId="24" xfId="0" applyNumberFormat="1" applyFont="1" applyFill="1" applyBorder="1" applyAlignment="1">
      <alignment horizontal="center" vertical="center" wrapText="1"/>
    </xf>
    <xf numFmtId="2" fontId="0" fillId="46" borderId="31" xfId="0" applyNumberFormat="1" applyFont="1" applyFill="1" applyBorder="1" applyAlignment="1">
      <alignment horizontal="center" vertical="center" wrapText="1"/>
    </xf>
    <xf numFmtId="1" fontId="0" fillId="46" borderId="24" xfId="0" applyNumberFormat="1" applyFont="1" applyFill="1" applyBorder="1" applyAlignment="1">
      <alignment horizontal="center" vertical="center" wrapText="1"/>
    </xf>
    <xf numFmtId="1" fontId="0" fillId="46" borderId="31" xfId="0" applyNumberFormat="1" applyFont="1" applyFill="1" applyBorder="1" applyAlignment="1">
      <alignment horizontal="center" vertical="center" wrapText="1"/>
    </xf>
    <xf numFmtId="2" fontId="0" fillId="46" borderId="24" xfId="0" applyNumberFormat="1" applyFont="1" applyFill="1" applyBorder="1" applyAlignment="1">
      <alignment horizontal="center" vertical="center" wrapText="1"/>
    </xf>
    <xf numFmtId="2" fontId="0" fillId="46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189" xfId="100"/>
    <cellStyle name="Normal 2" xfId="101"/>
    <cellStyle name="Normal 2 10 2" xfId="102"/>
    <cellStyle name="Normal 2 2" xfId="103"/>
    <cellStyle name="Normal 2 2 2" xfId="104"/>
    <cellStyle name="Normal 2 3" xfId="105"/>
    <cellStyle name="Normal 2 4" xfId="106"/>
    <cellStyle name="Normal 2_Vidus 5_VS_20120424" xfId="107"/>
    <cellStyle name="Normal 3" xfId="108"/>
    <cellStyle name="Normal 4" xfId="109"/>
    <cellStyle name="Normal 4 2" xfId="110"/>
    <cellStyle name="Normal 5" xfId="111"/>
    <cellStyle name="Normal 6" xfId="112"/>
    <cellStyle name="Normal 6 2" xfId="113"/>
    <cellStyle name="Normal 6_APJOMI CENAS korigeta Vidus iela tame (14.11.2013)" xfId="114"/>
    <cellStyle name="Normal 7" xfId="115"/>
    <cellStyle name="Normal 8" xfId="116"/>
    <cellStyle name="Normal 8 2" xfId="117"/>
    <cellStyle name="Normal 8_APJOMI CENAS korigeta Vidus iela tame (14.11.2013)" xfId="118"/>
    <cellStyle name="Normal 9" xfId="119"/>
    <cellStyle name="Normal_Pieslegums" xfId="120"/>
    <cellStyle name="Note" xfId="121"/>
    <cellStyle name="Note 2" xfId="122"/>
    <cellStyle name="Output" xfId="123"/>
    <cellStyle name="Output 2" xfId="124"/>
    <cellStyle name="Parastais_Abora-Pasaka" xfId="125"/>
    <cellStyle name="Parasts 3" xfId="126"/>
    <cellStyle name="Parasts 5" xfId="127"/>
    <cellStyle name="Percent" xfId="128"/>
    <cellStyle name="Percent 2" xfId="129"/>
    <cellStyle name="Percent 3" xfId="130"/>
    <cellStyle name="Percent 4" xfId="131"/>
    <cellStyle name="Style 1" xfId="132"/>
    <cellStyle name="Style 1 2" xfId="133"/>
    <cellStyle name="Title" xfId="134"/>
    <cellStyle name="Title 2" xfId="135"/>
    <cellStyle name="Total" xfId="136"/>
    <cellStyle name="Total 2" xfId="137"/>
    <cellStyle name="Warning Text" xfId="138"/>
    <cellStyle name="Warning Text 2" xfId="139"/>
    <cellStyle name="Обычный 2" xfId="140"/>
    <cellStyle name="Обычный_2009-04-27_PED IESN" xfId="141"/>
    <cellStyle name="Стиль 1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4" sqref="B4"/>
    </sheetView>
  </sheetViews>
  <sheetFormatPr defaultColWidth="11.28125" defaultRowHeight="12.75"/>
  <cols>
    <col min="1" max="1" width="10.421875" style="26" customWidth="1"/>
    <col min="2" max="2" width="88.8515625" style="26" customWidth="1"/>
    <col min="3" max="3" width="16.00390625" style="26" customWidth="1"/>
    <col min="4" max="5" width="11.28125" style="27" customWidth="1"/>
    <col min="6" max="6" width="14.57421875" style="27" bestFit="1" customWidth="1"/>
    <col min="7" max="16384" width="11.28125" style="27" customWidth="1"/>
  </cols>
  <sheetData>
    <row r="1" spans="1:3" ht="39" customHeight="1">
      <c r="A1" s="28"/>
      <c r="B1" s="222" t="s">
        <v>377</v>
      </c>
      <c r="C1" s="222"/>
    </row>
    <row r="2" spans="1:3" ht="12.75">
      <c r="A2" s="186" t="s">
        <v>25</v>
      </c>
      <c r="B2" s="186"/>
      <c r="C2" s="186"/>
    </row>
    <row r="3" spans="1:3" ht="12.75">
      <c r="A3" s="108"/>
      <c r="B3" s="108"/>
      <c r="C3" s="108"/>
    </row>
    <row r="4" spans="1:5" ht="12.75" customHeight="1">
      <c r="A4" s="111" t="s">
        <v>103</v>
      </c>
      <c r="B4" s="111"/>
      <c r="C4" s="111"/>
      <c r="D4" s="111"/>
      <c r="E4" s="111"/>
    </row>
    <row r="5" spans="1:4" ht="12">
      <c r="A5" s="111" t="s">
        <v>72</v>
      </c>
      <c r="B5" s="3"/>
      <c r="C5" s="3"/>
      <c r="D5" s="79"/>
    </row>
    <row r="6" ht="12">
      <c r="A6" s="29"/>
    </row>
    <row r="7" spans="1:3" ht="12">
      <c r="A7" s="29"/>
      <c r="B7" s="188" t="s">
        <v>71</v>
      </c>
      <c r="C7" s="188"/>
    </row>
    <row r="8" spans="1:4" s="31" customFormat="1" ht="36" customHeight="1">
      <c r="A8" s="30" t="s">
        <v>4</v>
      </c>
      <c r="B8" s="30" t="s">
        <v>6</v>
      </c>
      <c r="C8" s="30" t="s">
        <v>15</v>
      </c>
      <c r="D8" s="40"/>
    </row>
    <row r="9" spans="1:3" s="31" customFormat="1" ht="26.25" customHeight="1">
      <c r="A9" s="32">
        <v>1</v>
      </c>
      <c r="B9" s="78" t="s">
        <v>104</v>
      </c>
      <c r="C9" s="66"/>
    </row>
    <row r="10" spans="1:5" s="31" customFormat="1" ht="12.75">
      <c r="A10" s="32"/>
      <c r="B10" s="33" t="s">
        <v>0</v>
      </c>
      <c r="C10" s="68"/>
      <c r="D10" s="34"/>
      <c r="E10" s="35"/>
    </row>
    <row r="11" spans="1:3" s="31" customFormat="1" ht="12">
      <c r="A11" s="187" t="s">
        <v>7</v>
      </c>
      <c r="B11" s="187"/>
      <c r="C11" s="66"/>
    </row>
    <row r="12" spans="1:3" s="31" customFormat="1" ht="12.75">
      <c r="A12" s="184" t="s">
        <v>34</v>
      </c>
      <c r="B12" s="185"/>
      <c r="C12" s="68"/>
    </row>
    <row r="13" spans="1:3" s="31" customFormat="1" ht="12.75">
      <c r="A13" s="36"/>
      <c r="B13" s="36"/>
      <c r="C13" s="37"/>
    </row>
    <row r="14" spans="1:3" s="31" customFormat="1" ht="12">
      <c r="A14" s="1" t="s">
        <v>69</v>
      </c>
      <c r="B14" s="38"/>
      <c r="C14" s="39"/>
    </row>
    <row r="15" spans="1:3" ht="12">
      <c r="A15" s="29"/>
      <c r="C15" s="41"/>
    </row>
    <row r="16" ht="12">
      <c r="A16" s="25" t="s">
        <v>70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85" zoomScalePageLayoutView="0" workbookViewId="0" topLeftCell="A4">
      <selection activeCell="A24" sqref="A24:C24"/>
    </sheetView>
  </sheetViews>
  <sheetFormatPr defaultColWidth="11.28125" defaultRowHeight="12.75"/>
  <cols>
    <col min="1" max="1" width="6.57421875" style="2" customWidth="1"/>
    <col min="2" max="2" width="10.140625" style="2" customWidth="1"/>
    <col min="3" max="3" width="32.8515625" style="2" customWidth="1"/>
    <col min="4" max="4" width="14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91" t="s">
        <v>35</v>
      </c>
      <c r="B1" s="191"/>
      <c r="C1" s="191"/>
      <c r="D1" s="191"/>
      <c r="E1" s="191"/>
      <c r="F1" s="191"/>
      <c r="G1" s="191"/>
      <c r="H1" s="191"/>
      <c r="I1" s="191"/>
    </row>
    <row r="2" spans="1:9" ht="13.5">
      <c r="A2" s="191" t="s">
        <v>105</v>
      </c>
      <c r="B2" s="191"/>
      <c r="C2" s="191"/>
      <c r="D2" s="191"/>
      <c r="E2" s="191"/>
      <c r="F2" s="191"/>
      <c r="G2" s="191"/>
      <c r="H2" s="191"/>
      <c r="I2" s="191"/>
    </row>
    <row r="3" spans="1:9" ht="12">
      <c r="A3" s="192" t="s">
        <v>8</v>
      </c>
      <c r="B3" s="192"/>
      <c r="C3" s="192"/>
      <c r="D3" s="192"/>
      <c r="E3" s="192"/>
      <c r="F3" s="192"/>
      <c r="G3" s="192"/>
      <c r="H3" s="192"/>
      <c r="I3" s="192"/>
    </row>
    <row r="4" spans="1:9" ht="12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2.75" customHeight="1">
      <c r="A5" s="3" t="str">
        <f>'Buvn.kopt.'!A4</f>
        <v>Objekta nosaukums: LOTE NR. 4.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2">
        <f>E24</f>
        <v>0</v>
      </c>
      <c r="F8" s="58"/>
      <c r="G8" s="58"/>
      <c r="H8" s="58"/>
      <c r="I8" s="58"/>
    </row>
    <row r="9" spans="1:9" ht="12.75">
      <c r="A9" s="4"/>
      <c r="B9" s="4"/>
      <c r="C9" s="17" t="s">
        <v>18</v>
      </c>
      <c r="D9" s="72">
        <f>I20</f>
        <v>0</v>
      </c>
      <c r="F9" s="58"/>
      <c r="G9" s="58"/>
      <c r="H9" s="58"/>
      <c r="I9" s="58"/>
    </row>
    <row r="10" spans="5:10" ht="12">
      <c r="E10" s="59"/>
      <c r="F10" s="59"/>
      <c r="G10" s="60"/>
      <c r="H10" s="59"/>
      <c r="I10" s="61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96" t="s">
        <v>4</v>
      </c>
      <c r="B11" s="194" t="s">
        <v>20</v>
      </c>
      <c r="C11" s="197" t="s">
        <v>9</v>
      </c>
      <c r="D11" s="198"/>
      <c r="E11" s="201" t="s">
        <v>29</v>
      </c>
      <c r="F11" s="193" t="s">
        <v>10</v>
      </c>
      <c r="G11" s="193"/>
      <c r="H11" s="193"/>
      <c r="I11" s="193"/>
      <c r="J11" s="23"/>
    </row>
    <row r="12" spans="1:10" s="18" customFormat="1" ht="45" customHeight="1">
      <c r="A12" s="196"/>
      <c r="B12" s="195"/>
      <c r="C12" s="199"/>
      <c r="D12" s="200"/>
      <c r="E12" s="201"/>
      <c r="F12" s="116" t="s">
        <v>26</v>
      </c>
      <c r="G12" s="116" t="s">
        <v>27</v>
      </c>
      <c r="H12" s="117" t="s">
        <v>28</v>
      </c>
      <c r="I12" s="116" t="s">
        <v>19</v>
      </c>
      <c r="J12" s="24"/>
    </row>
    <row r="13" spans="1:10" s="18" customFormat="1" ht="45" customHeight="1">
      <c r="A13" s="70">
        <v>1</v>
      </c>
      <c r="B13" s="115" t="s">
        <v>106</v>
      </c>
      <c r="C13" s="189" t="s">
        <v>107</v>
      </c>
      <c r="D13" s="190"/>
      <c r="E13" s="116"/>
      <c r="F13" s="116"/>
      <c r="G13" s="116"/>
      <c r="H13" s="117"/>
      <c r="I13" s="116"/>
      <c r="J13" s="24"/>
    </row>
    <row r="14" spans="1:10" s="18" customFormat="1" ht="34.5" customHeight="1">
      <c r="A14" s="70">
        <v>2</v>
      </c>
      <c r="B14" s="115" t="s">
        <v>255</v>
      </c>
      <c r="C14" s="189" t="s">
        <v>237</v>
      </c>
      <c r="D14" s="190"/>
      <c r="E14" s="116"/>
      <c r="F14" s="116"/>
      <c r="G14" s="116"/>
      <c r="H14" s="117"/>
      <c r="I14" s="116"/>
      <c r="J14" s="24"/>
    </row>
    <row r="15" spans="1:10" s="18" customFormat="1" ht="45" customHeight="1">
      <c r="A15" s="70">
        <v>3</v>
      </c>
      <c r="B15" s="115" t="s">
        <v>252</v>
      </c>
      <c r="C15" s="189" t="s">
        <v>239</v>
      </c>
      <c r="D15" s="190"/>
      <c r="E15" s="116"/>
      <c r="F15" s="116"/>
      <c r="G15" s="116"/>
      <c r="H15" s="117"/>
      <c r="I15" s="116"/>
      <c r="J15" s="24"/>
    </row>
    <row r="16" spans="1:10" s="18" customFormat="1" ht="45" customHeight="1">
      <c r="A16" s="70">
        <v>4</v>
      </c>
      <c r="B16" s="115" t="s">
        <v>256</v>
      </c>
      <c r="C16" s="189" t="s">
        <v>254</v>
      </c>
      <c r="D16" s="190"/>
      <c r="E16" s="116"/>
      <c r="F16" s="116"/>
      <c r="G16" s="116"/>
      <c r="H16" s="117"/>
      <c r="I16" s="116"/>
      <c r="J16" s="24"/>
    </row>
    <row r="17" spans="1:10" s="18" customFormat="1" ht="37.5" customHeight="1">
      <c r="A17" s="70">
        <v>5</v>
      </c>
      <c r="B17" s="115" t="s">
        <v>271</v>
      </c>
      <c r="C17" s="189" t="s">
        <v>273</v>
      </c>
      <c r="D17" s="190"/>
      <c r="E17" s="116"/>
      <c r="F17" s="116"/>
      <c r="G17" s="116"/>
      <c r="H17" s="117"/>
      <c r="I17" s="116"/>
      <c r="J17" s="24"/>
    </row>
    <row r="18" spans="1:10" s="18" customFormat="1" ht="40.5" customHeight="1">
      <c r="A18" s="70">
        <v>6</v>
      </c>
      <c r="B18" s="115" t="s">
        <v>331</v>
      </c>
      <c r="C18" s="189" t="s">
        <v>330</v>
      </c>
      <c r="D18" s="190"/>
      <c r="E18" s="116"/>
      <c r="F18" s="116"/>
      <c r="G18" s="116"/>
      <c r="H18" s="117"/>
      <c r="I18" s="116"/>
      <c r="J18" s="24"/>
    </row>
    <row r="19" spans="1:10" s="18" customFormat="1" ht="36" customHeight="1">
      <c r="A19" s="70">
        <v>7</v>
      </c>
      <c r="B19" s="115" t="s">
        <v>356</v>
      </c>
      <c r="C19" s="118" t="s">
        <v>358</v>
      </c>
      <c r="D19" s="173"/>
      <c r="E19" s="116"/>
      <c r="F19" s="116"/>
      <c r="G19" s="116"/>
      <c r="H19" s="117"/>
      <c r="I19" s="116"/>
      <c r="J19" s="24"/>
    </row>
    <row r="20" spans="1:10" ht="18" customHeight="1">
      <c r="A20" s="202" t="s">
        <v>0</v>
      </c>
      <c r="B20" s="202"/>
      <c r="C20" s="202"/>
      <c r="D20" s="19"/>
      <c r="E20" s="67"/>
      <c r="F20" s="67"/>
      <c r="G20" s="67"/>
      <c r="H20" s="67"/>
      <c r="I20" s="67"/>
      <c r="J20" s="22"/>
    </row>
    <row r="21" spans="1:9" ht="18" customHeight="1">
      <c r="A21" s="203" t="s">
        <v>11</v>
      </c>
      <c r="B21" s="203"/>
      <c r="C21" s="203"/>
      <c r="D21" s="69"/>
      <c r="E21" s="65"/>
      <c r="F21" s="58"/>
      <c r="G21" s="58"/>
      <c r="H21" s="58"/>
      <c r="I21" s="58"/>
    </row>
    <row r="22" spans="1:9" ht="18" customHeight="1">
      <c r="A22" s="204" t="s">
        <v>12</v>
      </c>
      <c r="B22" s="204"/>
      <c r="C22" s="204"/>
      <c r="D22" s="76"/>
      <c r="E22" s="71"/>
      <c r="F22" s="58"/>
      <c r="G22" s="58"/>
      <c r="H22" s="58"/>
      <c r="I22" s="58"/>
    </row>
    <row r="23" spans="1:9" ht="18" customHeight="1">
      <c r="A23" s="205" t="s">
        <v>13</v>
      </c>
      <c r="B23" s="206"/>
      <c r="C23" s="207"/>
      <c r="D23" s="7"/>
      <c r="E23" s="65"/>
      <c r="F23" s="58"/>
      <c r="G23" s="58"/>
      <c r="H23" s="58"/>
      <c r="I23" s="58"/>
    </row>
    <row r="24" spans="1:10" ht="18" customHeight="1">
      <c r="A24" s="202" t="s">
        <v>14</v>
      </c>
      <c r="B24" s="202"/>
      <c r="C24" s="202"/>
      <c r="D24" s="19"/>
      <c r="E24" s="67"/>
      <c r="F24" s="58"/>
      <c r="G24" s="62"/>
      <c r="H24" s="58"/>
      <c r="I24" s="58"/>
      <c r="J24" s="22"/>
    </row>
    <row r="25" spans="1:3" s="10" customFormat="1" ht="12.75">
      <c r="A25" s="11"/>
      <c r="B25" s="11"/>
      <c r="C25" s="12"/>
    </row>
    <row r="26" spans="1:5" s="10" customFormat="1" ht="12">
      <c r="A26" s="1" t="str">
        <f>'Buvn.kopt.'!A14</f>
        <v>Sastādīja:</v>
      </c>
      <c r="B26" s="13"/>
      <c r="C26" s="14"/>
      <c r="E26" s="75"/>
    </row>
    <row r="27" spans="1:3" s="8" customFormat="1" ht="12">
      <c r="A27" s="1"/>
      <c r="B27" s="9"/>
      <c r="C27" s="9"/>
    </row>
    <row r="28" spans="1:3" s="8" customFormat="1" ht="12">
      <c r="A28" s="1" t="str">
        <f>'Buvn.kopt.'!A16</f>
        <v>Pārbaudīja: </v>
      </c>
      <c r="B28" s="9"/>
      <c r="C28" s="9"/>
    </row>
    <row r="29" spans="1:3" s="8" customFormat="1" ht="12">
      <c r="A29" s="9"/>
      <c r="B29" s="9"/>
      <c r="C29" s="9"/>
    </row>
    <row r="30" spans="1:3" s="8" customFormat="1" ht="12">
      <c r="A30" s="9"/>
      <c r="B30" s="9"/>
      <c r="C30" s="9"/>
    </row>
    <row r="31" spans="1:3" s="8" customFormat="1" ht="12">
      <c r="A31" s="9"/>
      <c r="B31" s="9"/>
      <c r="C31" s="9"/>
    </row>
    <row r="32" spans="1:2" ht="12">
      <c r="A32" s="6"/>
      <c r="B32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42" spans="1:2" ht="12">
      <c r="A42" s="20"/>
      <c r="B42" s="20"/>
    </row>
  </sheetData>
  <sheetProtection/>
  <mergeCells count="19">
    <mergeCell ref="C16:D16"/>
    <mergeCell ref="C17:D17"/>
    <mergeCell ref="C18:D18"/>
    <mergeCell ref="E11:E12"/>
    <mergeCell ref="A24:C24"/>
    <mergeCell ref="A20:C20"/>
    <mergeCell ref="A21:C21"/>
    <mergeCell ref="A22:C22"/>
    <mergeCell ref="A23:C23"/>
    <mergeCell ref="C13:D13"/>
    <mergeCell ref="C14:D14"/>
    <mergeCell ref="C15:D15"/>
    <mergeCell ref="A2:I2"/>
    <mergeCell ref="A3:I3"/>
    <mergeCell ref="A1:I1"/>
    <mergeCell ref="F11:I11"/>
    <mergeCell ref="B11:B12"/>
    <mergeCell ref="A11:A12"/>
    <mergeCell ref="C11:D12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6"/>
  <sheetViews>
    <sheetView zoomScaleSheetLayoutView="85" zoomScalePageLayoutView="0" workbookViewId="0" topLeftCell="A1">
      <pane ySplit="12" topLeftCell="A58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4.574218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108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109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5" t="s">
        <v>4</v>
      </c>
      <c r="B11" s="208" t="s">
        <v>21</v>
      </c>
      <c r="C11" s="201" t="s">
        <v>30</v>
      </c>
      <c r="D11" s="201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5"/>
      <c r="B12" s="208"/>
      <c r="C12" s="201"/>
      <c r="D12" s="201"/>
      <c r="E12" s="201"/>
      <c r="F12" s="64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20"/>
      <c r="B13" s="120"/>
      <c r="C13" s="121" t="s">
        <v>37</v>
      </c>
      <c r="D13" s="122"/>
      <c r="E13" s="12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22">
        <v>1</v>
      </c>
      <c r="B14" s="124"/>
      <c r="C14" s="125" t="s">
        <v>38</v>
      </c>
      <c r="D14" s="126" t="s">
        <v>39</v>
      </c>
      <c r="E14" s="127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31.5" customHeight="1">
      <c r="A15" s="122">
        <v>2</v>
      </c>
      <c r="B15" s="124"/>
      <c r="C15" s="125" t="s">
        <v>110</v>
      </c>
      <c r="D15" s="126" t="s">
        <v>39</v>
      </c>
      <c r="E15" s="127">
        <v>1</v>
      </c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8" customHeight="1">
      <c r="A16" s="122"/>
      <c r="B16" s="124"/>
      <c r="C16" s="128" t="s">
        <v>40</v>
      </c>
      <c r="D16" s="129"/>
      <c r="E16" s="127"/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22">
        <v>3</v>
      </c>
      <c r="B17" s="124"/>
      <c r="C17" s="125" t="s">
        <v>58</v>
      </c>
      <c r="D17" s="129" t="s">
        <v>41</v>
      </c>
      <c r="E17" s="127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22">
        <v>4</v>
      </c>
      <c r="B18" s="124"/>
      <c r="C18" s="125" t="s">
        <v>81</v>
      </c>
      <c r="D18" s="129" t="s">
        <v>47</v>
      </c>
      <c r="E18" s="127">
        <v>10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17.25" customHeight="1">
      <c r="A19" s="122">
        <v>5</v>
      </c>
      <c r="B19" s="124"/>
      <c r="C19" s="125" t="s">
        <v>42</v>
      </c>
      <c r="D19" s="126" t="s">
        <v>39</v>
      </c>
      <c r="E19" s="127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33" customHeight="1">
      <c r="A20" s="122">
        <v>6</v>
      </c>
      <c r="B20" s="124"/>
      <c r="C20" s="125" t="s">
        <v>43</v>
      </c>
      <c r="D20" s="126" t="s">
        <v>39</v>
      </c>
      <c r="E20" s="127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26.25" customHeight="1">
      <c r="A21" s="122">
        <v>7</v>
      </c>
      <c r="B21" s="124"/>
      <c r="C21" s="125" t="s">
        <v>61</v>
      </c>
      <c r="D21" s="126" t="s">
        <v>39</v>
      </c>
      <c r="E21" s="127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28.5" customHeight="1">
      <c r="A22" s="122">
        <v>8</v>
      </c>
      <c r="B22" s="124"/>
      <c r="C22" s="125" t="s">
        <v>82</v>
      </c>
      <c r="D22" s="126" t="s">
        <v>39</v>
      </c>
      <c r="E22" s="127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45" customHeight="1">
      <c r="A23" s="122">
        <v>9</v>
      </c>
      <c r="B23" s="124"/>
      <c r="C23" s="125" t="s">
        <v>44</v>
      </c>
      <c r="D23" s="126" t="s">
        <v>41</v>
      </c>
      <c r="E23" s="127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53" customFormat="1" ht="41.25" customHeight="1">
      <c r="A24" s="122">
        <v>10</v>
      </c>
      <c r="B24" s="124"/>
      <c r="C24" s="125" t="s">
        <v>59</v>
      </c>
      <c r="D24" s="126" t="s">
        <v>39</v>
      </c>
      <c r="E24" s="127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55"/>
      <c r="R24" s="45"/>
      <c r="S24" s="45"/>
    </row>
    <row r="25" spans="1:19" s="53" customFormat="1" ht="28.5" customHeight="1">
      <c r="A25" s="122">
        <v>11</v>
      </c>
      <c r="B25" s="124"/>
      <c r="C25" s="125" t="s">
        <v>45</v>
      </c>
      <c r="D25" s="126" t="s">
        <v>41</v>
      </c>
      <c r="E25" s="127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55"/>
      <c r="R25" s="45"/>
      <c r="S25" s="45"/>
    </row>
    <row r="26" spans="1:19" s="99" customFormat="1" ht="31.5" customHeight="1">
      <c r="A26" s="122">
        <v>12</v>
      </c>
      <c r="B26" s="124"/>
      <c r="C26" s="125" t="s">
        <v>46</v>
      </c>
      <c r="D26" s="129" t="s">
        <v>47</v>
      </c>
      <c r="E26" s="127">
        <v>1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97"/>
      <c r="R26" s="98"/>
      <c r="S26" s="98"/>
    </row>
    <row r="27" spans="1:19" s="99" customFormat="1" ht="30" customHeight="1">
      <c r="A27" s="122">
        <v>13</v>
      </c>
      <c r="B27" s="124"/>
      <c r="C27" s="125" t="s">
        <v>48</v>
      </c>
      <c r="D27" s="126" t="s">
        <v>39</v>
      </c>
      <c r="E27" s="127">
        <v>1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57" customHeight="1">
      <c r="A28" s="122">
        <v>14</v>
      </c>
      <c r="B28" s="124"/>
      <c r="C28" s="125" t="s">
        <v>91</v>
      </c>
      <c r="D28" s="129" t="s">
        <v>47</v>
      </c>
      <c r="E28" s="127">
        <v>2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44.25" customHeight="1">
      <c r="A29" s="122">
        <v>15</v>
      </c>
      <c r="B29" s="124"/>
      <c r="C29" s="125" t="s">
        <v>111</v>
      </c>
      <c r="D29" s="126" t="s">
        <v>39</v>
      </c>
      <c r="E29" s="127">
        <v>2</v>
      </c>
      <c r="F29" s="101"/>
      <c r="G29" s="101"/>
      <c r="H29" s="101"/>
      <c r="I29" s="101"/>
      <c r="J29" s="101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33.75" customHeight="1">
      <c r="A30" s="122">
        <v>16</v>
      </c>
      <c r="B30" s="124"/>
      <c r="C30" s="125" t="s">
        <v>112</v>
      </c>
      <c r="D30" s="126" t="s">
        <v>39</v>
      </c>
      <c r="E30" s="127">
        <v>1</v>
      </c>
      <c r="F30" s="101"/>
      <c r="G30" s="101"/>
      <c r="H30" s="101"/>
      <c r="I30" s="101"/>
      <c r="J30" s="101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99" customFormat="1" ht="35.25" customHeight="1">
      <c r="A31" s="122">
        <v>17</v>
      </c>
      <c r="B31" s="124"/>
      <c r="C31" s="125" t="s">
        <v>92</v>
      </c>
      <c r="D31" s="129" t="s">
        <v>47</v>
      </c>
      <c r="E31" s="127">
        <v>1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97"/>
      <c r="R31" s="98"/>
      <c r="S31" s="98"/>
    </row>
    <row r="32" spans="1:19" s="53" customFormat="1" ht="24" customHeight="1">
      <c r="A32" s="122"/>
      <c r="B32" s="124"/>
      <c r="C32" s="128" t="s">
        <v>113</v>
      </c>
      <c r="D32" s="129"/>
      <c r="E32" s="127"/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53" customFormat="1" ht="32.25" customHeight="1">
      <c r="A33" s="122">
        <v>18</v>
      </c>
      <c r="B33" s="124"/>
      <c r="C33" s="125" t="s">
        <v>114</v>
      </c>
      <c r="D33" s="129" t="s">
        <v>47</v>
      </c>
      <c r="E33" s="127">
        <v>1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55"/>
      <c r="R33" s="45"/>
      <c r="S33" s="45"/>
    </row>
    <row r="34" spans="1:19" s="53" customFormat="1" ht="37.5" customHeight="1">
      <c r="A34" s="122">
        <v>19</v>
      </c>
      <c r="B34" s="124"/>
      <c r="C34" s="125" t="s">
        <v>115</v>
      </c>
      <c r="D34" s="129" t="s">
        <v>47</v>
      </c>
      <c r="E34" s="127">
        <v>1</v>
      </c>
      <c r="F34" s="100"/>
      <c r="G34" s="100"/>
      <c r="H34" s="100"/>
      <c r="I34" s="100"/>
      <c r="J34" s="100"/>
      <c r="K34" s="101"/>
      <c r="L34" s="100"/>
      <c r="M34" s="100"/>
      <c r="N34" s="100"/>
      <c r="O34" s="100"/>
      <c r="P34" s="100"/>
      <c r="Q34" s="55"/>
      <c r="R34" s="45"/>
      <c r="S34" s="45"/>
    </row>
    <row r="35" spans="1:19" s="99" customFormat="1" ht="22.5" customHeight="1">
      <c r="A35" s="122">
        <v>20</v>
      </c>
      <c r="B35" s="124"/>
      <c r="C35" s="125" t="s">
        <v>116</v>
      </c>
      <c r="D35" s="129" t="s">
        <v>47</v>
      </c>
      <c r="E35" s="127">
        <v>3</v>
      </c>
      <c r="F35" s="100"/>
      <c r="G35" s="100"/>
      <c r="H35" s="100"/>
      <c r="I35" s="100"/>
      <c r="J35" s="100"/>
      <c r="K35" s="101"/>
      <c r="L35" s="100"/>
      <c r="M35" s="100"/>
      <c r="N35" s="100"/>
      <c r="O35" s="100"/>
      <c r="P35" s="100"/>
      <c r="Q35" s="97"/>
      <c r="R35" s="98"/>
      <c r="S35" s="98"/>
    </row>
    <row r="36" spans="1:19" s="53" customFormat="1" ht="39">
      <c r="A36" s="122">
        <v>21</v>
      </c>
      <c r="B36" s="124"/>
      <c r="C36" s="125" t="s">
        <v>117</v>
      </c>
      <c r="D36" s="129" t="s">
        <v>65</v>
      </c>
      <c r="E36" s="127">
        <v>31.5</v>
      </c>
      <c r="F36" s="87"/>
      <c r="G36" s="87"/>
      <c r="H36" s="87"/>
      <c r="I36" s="87"/>
      <c r="J36" s="87"/>
      <c r="K36" s="96"/>
      <c r="L36" s="112"/>
      <c r="M36" s="112"/>
      <c r="N36" s="112"/>
      <c r="O36" s="112"/>
      <c r="P36" s="112"/>
      <c r="Q36" s="57"/>
      <c r="R36" s="57"/>
      <c r="S36"/>
    </row>
    <row r="37" spans="1:19" s="53" customFormat="1" ht="25.5">
      <c r="A37" s="122">
        <v>22</v>
      </c>
      <c r="B37" s="124"/>
      <c r="C37" s="125" t="s">
        <v>118</v>
      </c>
      <c r="D37" s="129" t="s">
        <v>65</v>
      </c>
      <c r="E37" s="127">
        <v>2</v>
      </c>
      <c r="F37" s="87"/>
      <c r="G37" s="87"/>
      <c r="H37" s="87"/>
      <c r="I37" s="87"/>
      <c r="J37" s="87"/>
      <c r="K37" s="96"/>
      <c r="L37" s="135"/>
      <c r="M37" s="135"/>
      <c r="N37" s="135"/>
      <c r="O37" s="135"/>
      <c r="P37" s="135"/>
      <c r="Q37" s="57"/>
      <c r="R37" s="57"/>
      <c r="S37"/>
    </row>
    <row r="38" spans="1:16" s="44" customFormat="1" ht="12.75">
      <c r="A38" s="122">
        <v>23</v>
      </c>
      <c r="B38" s="124"/>
      <c r="C38" s="125" t="s">
        <v>119</v>
      </c>
      <c r="D38" s="129" t="s">
        <v>47</v>
      </c>
      <c r="E38" s="127">
        <v>3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8" s="44" customFormat="1" ht="12.75">
      <c r="A39" s="122"/>
      <c r="B39" s="124"/>
      <c r="C39" s="128" t="s">
        <v>101</v>
      </c>
      <c r="D39" s="129"/>
      <c r="E39" s="127"/>
      <c r="F39" s="136"/>
      <c r="G39" s="136"/>
      <c r="H39" s="136"/>
      <c r="I39" s="136"/>
      <c r="J39" s="136"/>
      <c r="K39" s="136"/>
      <c r="L39" s="136"/>
      <c r="M39" s="136"/>
      <c r="N39" s="136"/>
      <c r="O39" s="137"/>
      <c r="P39" s="65"/>
      <c r="R39" s="73"/>
    </row>
    <row r="40" spans="1:19" s="44" customFormat="1" ht="25.5">
      <c r="A40" s="122">
        <v>24</v>
      </c>
      <c r="B40" s="124"/>
      <c r="C40" s="125" t="s">
        <v>66</v>
      </c>
      <c r="D40" s="129" t="s">
        <v>47</v>
      </c>
      <c r="E40" s="127">
        <v>5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65"/>
      <c r="Q40" s="46"/>
      <c r="R40" s="46"/>
      <c r="S40"/>
    </row>
    <row r="41" spans="1:19" ht="25.5">
      <c r="A41" s="122">
        <v>25</v>
      </c>
      <c r="B41" s="124"/>
      <c r="C41" s="125" t="s">
        <v>120</v>
      </c>
      <c r="D41" s="129" t="s">
        <v>65</v>
      </c>
      <c r="E41" s="127">
        <v>1.5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40"/>
      <c r="Q41" s="46"/>
      <c r="R41" s="46"/>
      <c r="S41"/>
    </row>
    <row r="42" spans="1:19" s="45" customFormat="1" ht="25.5">
      <c r="A42" s="122">
        <v>26</v>
      </c>
      <c r="B42" s="124"/>
      <c r="C42" s="125" t="s">
        <v>63</v>
      </c>
      <c r="D42" s="129" t="s">
        <v>47</v>
      </c>
      <c r="E42" s="127">
        <v>1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  <c r="S42"/>
    </row>
    <row r="43" spans="1:18" ht="25.5">
      <c r="A43" s="122">
        <v>27</v>
      </c>
      <c r="B43" s="124"/>
      <c r="C43" s="125" t="s">
        <v>64</v>
      </c>
      <c r="D43" s="129" t="s">
        <v>65</v>
      </c>
      <c r="E43" s="127">
        <v>9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46"/>
      <c r="R43" s="46"/>
    </row>
    <row r="44" spans="1:18" ht="12.75">
      <c r="A44" s="122"/>
      <c r="B44" s="124"/>
      <c r="C44" s="128" t="s">
        <v>121</v>
      </c>
      <c r="D44" s="130"/>
      <c r="E44" s="12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46"/>
      <c r="R44" s="46"/>
    </row>
    <row r="45" spans="1:18" ht="14.25">
      <c r="A45" s="122">
        <v>28</v>
      </c>
      <c r="B45" s="124"/>
      <c r="C45" s="125" t="s">
        <v>83</v>
      </c>
      <c r="D45" s="130" t="s">
        <v>84</v>
      </c>
      <c r="E45" s="127">
        <v>132</v>
      </c>
      <c r="F45" s="138"/>
      <c r="G45" s="138"/>
      <c r="H45" s="138"/>
      <c r="I45" s="141"/>
      <c r="J45" s="141"/>
      <c r="K45" s="142"/>
      <c r="L45" s="142"/>
      <c r="M45" s="142"/>
      <c r="N45" s="142"/>
      <c r="O45" s="142"/>
      <c r="P45" s="142"/>
      <c r="Q45"/>
      <c r="R45"/>
    </row>
    <row r="46" spans="1:18" ht="28.5">
      <c r="A46" s="122">
        <v>29</v>
      </c>
      <c r="B46" s="124"/>
      <c r="C46" s="134" t="s">
        <v>122</v>
      </c>
      <c r="D46" s="126" t="s">
        <v>75</v>
      </c>
      <c r="E46" s="127">
        <v>15.5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28.5">
      <c r="A47" s="122">
        <v>30</v>
      </c>
      <c r="B47" s="124"/>
      <c r="C47" s="134" t="s">
        <v>123</v>
      </c>
      <c r="D47" s="126" t="s">
        <v>75</v>
      </c>
      <c r="E47" s="127">
        <v>11.5</v>
      </c>
      <c r="F47" s="143"/>
      <c r="G47" s="143"/>
      <c r="H47" s="138"/>
      <c r="I47" s="138"/>
      <c r="J47" s="138"/>
      <c r="K47" s="138"/>
      <c r="L47" s="138"/>
      <c r="M47" s="143"/>
      <c r="N47" s="143"/>
      <c r="O47" s="143"/>
      <c r="P47" s="143"/>
      <c r="Q47"/>
      <c r="R47"/>
    </row>
    <row r="48" spans="1:18" s="43" customFormat="1" ht="14.25">
      <c r="A48" s="122">
        <v>31</v>
      </c>
      <c r="B48" s="124"/>
      <c r="C48" s="131" t="s">
        <v>67</v>
      </c>
      <c r="D48" s="126" t="s">
        <v>75</v>
      </c>
      <c r="E48" s="127">
        <v>60.5</v>
      </c>
      <c r="F48" s="143"/>
      <c r="G48" s="143"/>
      <c r="H48" s="138"/>
      <c r="I48" s="138"/>
      <c r="J48" s="143"/>
      <c r="K48" s="143"/>
      <c r="L48" s="143"/>
      <c r="M48" s="143"/>
      <c r="N48" s="143"/>
      <c r="O48" s="143"/>
      <c r="P48" s="143"/>
      <c r="Q48"/>
      <c r="R48"/>
    </row>
    <row r="49" spans="1:18" s="43" customFormat="1" ht="14.25">
      <c r="A49" s="122">
        <v>32</v>
      </c>
      <c r="B49" s="124"/>
      <c r="C49" s="131" t="s">
        <v>60</v>
      </c>
      <c r="D49" s="126" t="s">
        <v>75</v>
      </c>
      <c r="E49" s="127">
        <v>3</v>
      </c>
      <c r="F49" s="150"/>
      <c r="G49" s="150"/>
      <c r="H49" s="151"/>
      <c r="I49" s="151"/>
      <c r="J49" s="152"/>
      <c r="K49" s="152"/>
      <c r="L49" s="152"/>
      <c r="M49" s="150"/>
      <c r="N49" s="150"/>
      <c r="O49" s="150"/>
      <c r="P49" s="150"/>
      <c r="Q49" s="42"/>
      <c r="R49" s="42"/>
    </row>
    <row r="50" spans="1:18" s="43" customFormat="1" ht="14.25">
      <c r="A50" s="122">
        <v>33</v>
      </c>
      <c r="B50" s="124"/>
      <c r="C50" s="131" t="s">
        <v>49</v>
      </c>
      <c r="D50" s="126" t="s">
        <v>75</v>
      </c>
      <c r="E50" s="127">
        <v>5.5</v>
      </c>
      <c r="F50" s="150"/>
      <c r="G50" s="150"/>
      <c r="H50" s="151"/>
      <c r="I50" s="151"/>
      <c r="J50" s="150"/>
      <c r="K50" s="150"/>
      <c r="L50" s="150"/>
      <c r="M50" s="150"/>
      <c r="N50" s="150"/>
      <c r="O50" s="150"/>
      <c r="P50" s="150"/>
      <c r="Q50" s="42"/>
      <c r="R50" s="42"/>
    </row>
    <row r="51" spans="1:16" ht="14.25">
      <c r="A51" s="122">
        <v>34</v>
      </c>
      <c r="B51" s="124"/>
      <c r="C51" s="131" t="s">
        <v>50</v>
      </c>
      <c r="D51" s="126" t="s">
        <v>75</v>
      </c>
      <c r="E51" s="127">
        <v>32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4.25">
      <c r="A52" s="122">
        <v>35</v>
      </c>
      <c r="B52" s="124"/>
      <c r="C52" s="131" t="s">
        <v>124</v>
      </c>
      <c r="D52" s="126" t="s">
        <v>75</v>
      </c>
      <c r="E52" s="127">
        <v>2.5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2.75">
      <c r="A53" s="122"/>
      <c r="B53" s="124"/>
      <c r="C53" s="128" t="s">
        <v>51</v>
      </c>
      <c r="D53" s="130"/>
      <c r="E53" s="127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4.25">
      <c r="A54" s="122">
        <v>36</v>
      </c>
      <c r="B54" s="124"/>
      <c r="C54" s="125" t="s">
        <v>76</v>
      </c>
      <c r="D54" s="126" t="s">
        <v>75</v>
      </c>
      <c r="E54" s="127">
        <f>37.5*1.4</f>
        <v>52.5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14.25">
      <c r="A55" s="122">
        <v>37</v>
      </c>
      <c r="B55" s="124"/>
      <c r="C55" s="131" t="s">
        <v>85</v>
      </c>
      <c r="D55" s="126" t="s">
        <v>75</v>
      </c>
      <c r="E55" s="127">
        <f>60.5*1.4</f>
        <v>84.7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14.25">
      <c r="A56" s="122">
        <v>38</v>
      </c>
      <c r="B56" s="124"/>
      <c r="C56" s="131" t="s">
        <v>86</v>
      </c>
      <c r="D56" s="126" t="s">
        <v>75</v>
      </c>
      <c r="E56" s="127">
        <f>20*1.4</f>
        <v>28</v>
      </c>
      <c r="F56" s="87"/>
      <c r="G56" s="87"/>
      <c r="H56" s="87"/>
      <c r="I56" s="87"/>
      <c r="J56" s="87"/>
      <c r="K56" s="96"/>
      <c r="L56" s="112"/>
      <c r="M56" s="112"/>
      <c r="N56" s="112"/>
      <c r="O56" s="112"/>
      <c r="P56" s="112"/>
    </row>
    <row r="57" spans="1:16" ht="14.25">
      <c r="A57" s="122">
        <v>39</v>
      </c>
      <c r="B57" s="124"/>
      <c r="C57" s="125" t="s">
        <v>125</v>
      </c>
      <c r="D57" s="126" t="s">
        <v>75</v>
      </c>
      <c r="E57" s="127">
        <f>2.5*1.4</f>
        <v>3.5</v>
      </c>
      <c r="F57" s="87"/>
      <c r="G57" s="87"/>
      <c r="H57" s="87"/>
      <c r="I57" s="87"/>
      <c r="J57" s="87"/>
      <c r="K57" s="96"/>
      <c r="L57" s="135"/>
      <c r="M57" s="135"/>
      <c r="N57" s="135"/>
      <c r="O57" s="135"/>
      <c r="P57" s="135"/>
    </row>
    <row r="58" spans="1:16" ht="14.25">
      <c r="A58" s="122">
        <v>40</v>
      </c>
      <c r="B58" s="124"/>
      <c r="C58" s="131" t="s">
        <v>87</v>
      </c>
      <c r="D58" s="126" t="s">
        <v>75</v>
      </c>
      <c r="E58" s="127">
        <f>10*1.4</f>
        <v>14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6" ht="12.75">
      <c r="A59" s="122">
        <v>41</v>
      </c>
      <c r="B59" s="124"/>
      <c r="C59" s="125" t="s">
        <v>52</v>
      </c>
      <c r="D59" s="126" t="s">
        <v>36</v>
      </c>
      <c r="E59" s="127">
        <v>0.3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7"/>
      <c r="P59" s="65"/>
    </row>
    <row r="60" spans="1:16" ht="12.75">
      <c r="A60" s="122">
        <v>42</v>
      </c>
      <c r="B60" s="124"/>
      <c r="C60" s="131" t="s">
        <v>88</v>
      </c>
      <c r="D60" s="126" t="s">
        <v>36</v>
      </c>
      <c r="E60" s="127">
        <v>1.85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65"/>
    </row>
    <row r="61" spans="1:16" ht="12.75">
      <c r="A61" s="122"/>
      <c r="B61" s="124"/>
      <c r="C61" s="128" t="s">
        <v>77</v>
      </c>
      <c r="D61" s="126"/>
      <c r="E61" s="12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40"/>
    </row>
    <row r="62" spans="1:16" ht="14.25">
      <c r="A62" s="122">
        <v>43</v>
      </c>
      <c r="B62" s="124"/>
      <c r="C62" s="131" t="s">
        <v>68</v>
      </c>
      <c r="D62" s="126" t="s">
        <v>75</v>
      </c>
      <c r="E62" s="127">
        <v>28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4.25">
      <c r="A63" s="122">
        <v>44</v>
      </c>
      <c r="B63" s="124"/>
      <c r="C63" s="131" t="s">
        <v>53</v>
      </c>
      <c r="D63" s="126" t="s">
        <v>75</v>
      </c>
      <c r="E63" s="127">
        <v>18.5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4.25">
      <c r="A64" s="122">
        <v>45</v>
      </c>
      <c r="B64" s="124"/>
      <c r="C64" s="131" t="s">
        <v>54</v>
      </c>
      <c r="D64" s="126" t="s">
        <v>78</v>
      </c>
      <c r="E64" s="127">
        <v>141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4.25">
      <c r="A65" s="122">
        <v>46</v>
      </c>
      <c r="B65" s="124"/>
      <c r="C65" s="131" t="s">
        <v>55</v>
      </c>
      <c r="D65" s="126" t="s">
        <v>78</v>
      </c>
      <c r="E65" s="127">
        <v>527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2.75">
      <c r="A66" s="122"/>
      <c r="B66" s="124"/>
      <c r="C66" s="128" t="s">
        <v>56</v>
      </c>
      <c r="D66" s="130"/>
      <c r="E66" s="13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9" s="45" customFormat="1" ht="25.5">
      <c r="A67" s="122">
        <v>47</v>
      </c>
      <c r="B67" s="124"/>
      <c r="C67" s="125" t="s">
        <v>57</v>
      </c>
      <c r="D67" s="126" t="s">
        <v>39</v>
      </c>
      <c r="E67" s="127">
        <v>1</v>
      </c>
      <c r="F67" s="87"/>
      <c r="G67" s="87"/>
      <c r="H67" s="87"/>
      <c r="I67" s="87"/>
      <c r="J67" s="87"/>
      <c r="K67" s="96"/>
      <c r="L67" s="112"/>
      <c r="M67" s="112"/>
      <c r="N67" s="112"/>
      <c r="O67" s="112"/>
      <c r="P67" s="112"/>
      <c r="S67" s="46"/>
    </row>
    <row r="68" spans="1:19" s="45" customFormat="1" ht="12.75">
      <c r="A68" s="122"/>
      <c r="B68" s="124"/>
      <c r="C68" s="177" t="s">
        <v>374</v>
      </c>
      <c r="D68" s="126"/>
      <c r="E68" s="127"/>
      <c r="F68" s="87"/>
      <c r="G68" s="87"/>
      <c r="H68" s="87"/>
      <c r="I68" s="87"/>
      <c r="J68" s="87"/>
      <c r="K68" s="96"/>
      <c r="L68" s="112"/>
      <c r="M68" s="112"/>
      <c r="N68" s="112"/>
      <c r="O68" s="112"/>
      <c r="P68" s="112"/>
      <c r="S68" s="46"/>
    </row>
    <row r="69" spans="1:19" s="45" customFormat="1" ht="39">
      <c r="A69" s="122">
        <v>48</v>
      </c>
      <c r="B69" s="124"/>
      <c r="C69" s="125" t="s">
        <v>376</v>
      </c>
      <c r="D69" s="126" t="s">
        <v>39</v>
      </c>
      <c r="E69" s="127">
        <v>1</v>
      </c>
      <c r="F69" s="87"/>
      <c r="G69" s="87"/>
      <c r="H69" s="87"/>
      <c r="I69" s="87"/>
      <c r="J69" s="87"/>
      <c r="K69" s="96"/>
      <c r="L69" s="112"/>
      <c r="M69" s="112"/>
      <c r="N69" s="112"/>
      <c r="O69" s="112"/>
      <c r="P69" s="112"/>
      <c r="S69" s="46"/>
    </row>
    <row r="70" spans="1:19" s="45" customFormat="1" ht="25.5">
      <c r="A70" s="94"/>
      <c r="B70" s="88"/>
      <c r="C70" s="89" t="s">
        <v>33</v>
      </c>
      <c r="D70" s="90"/>
      <c r="E70" s="90"/>
      <c r="F70" s="87"/>
      <c r="G70" s="87"/>
      <c r="H70" s="87"/>
      <c r="I70" s="87"/>
      <c r="J70" s="87"/>
      <c r="K70" s="96"/>
      <c r="L70" s="112"/>
      <c r="M70" s="112"/>
      <c r="N70" s="112"/>
      <c r="O70" s="112"/>
      <c r="P70" s="112"/>
      <c r="S70" s="46"/>
    </row>
    <row r="71" spans="1:19" s="45" customFormat="1" ht="12.75">
      <c r="A71" s="92"/>
      <c r="B71" s="145"/>
      <c r="C71" s="133" t="s">
        <v>79</v>
      </c>
      <c r="D71" s="146"/>
      <c r="E71" s="146"/>
      <c r="F71" s="147"/>
      <c r="G71" s="147"/>
      <c r="H71" s="147"/>
      <c r="I71" s="147"/>
      <c r="J71" s="147"/>
      <c r="K71" s="148"/>
      <c r="L71" s="149"/>
      <c r="M71" s="149"/>
      <c r="N71" s="149"/>
      <c r="O71" s="149"/>
      <c r="P71" s="149"/>
      <c r="S71" s="46"/>
    </row>
    <row r="72" spans="1:19" s="45" customFormat="1" ht="12.75">
      <c r="A72" s="95"/>
      <c r="B72" s="54"/>
      <c r="C72" s="133" t="s">
        <v>80</v>
      </c>
      <c r="D72" s="10"/>
      <c r="E72" s="10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S72" s="46"/>
    </row>
    <row r="73" spans="1:19" s="45" customFormat="1" ht="12">
      <c r="A73" s="91"/>
      <c r="B73" s="49"/>
      <c r="C73" s="14"/>
      <c r="D73" s="10"/>
      <c r="E73" s="10"/>
      <c r="F73" s="44"/>
      <c r="G73" s="44"/>
      <c r="H73" s="44"/>
      <c r="I73" s="44"/>
      <c r="J73" s="44"/>
      <c r="K73" s="44"/>
      <c r="L73" s="44"/>
      <c r="M73" s="44"/>
      <c r="N73" s="44"/>
      <c r="O73" s="74"/>
      <c r="P73" s="56"/>
      <c r="S73" s="46"/>
    </row>
    <row r="74" spans="1:19" s="45" customFormat="1" ht="12">
      <c r="A74" s="1" t="s">
        <v>69</v>
      </c>
      <c r="C74" s="9"/>
      <c r="D74" s="63"/>
      <c r="E74" s="63"/>
      <c r="F74"/>
      <c r="G74"/>
      <c r="H74"/>
      <c r="I74"/>
      <c r="J74"/>
      <c r="K74"/>
      <c r="L74"/>
      <c r="M74"/>
      <c r="N74"/>
      <c r="O74" s="63"/>
      <c r="P74" s="56"/>
      <c r="S74" s="46"/>
    </row>
    <row r="75" spans="1:19" s="45" customFormat="1" ht="12">
      <c r="A75" s="1"/>
      <c r="C75" s="9"/>
      <c r="D75" s="63"/>
      <c r="E75" s="63"/>
      <c r="F75"/>
      <c r="G75"/>
      <c r="H75"/>
      <c r="I75"/>
      <c r="J75"/>
      <c r="K75"/>
      <c r="L75"/>
      <c r="M75"/>
      <c r="N75"/>
      <c r="O75"/>
      <c r="P75" s="77"/>
      <c r="S75" s="46"/>
    </row>
    <row r="76" spans="1:19" s="45" customFormat="1" ht="12">
      <c r="A76" s="25" t="s">
        <v>70</v>
      </c>
      <c r="B76" s="46"/>
      <c r="C76" s="8"/>
      <c r="D76" s="8"/>
      <c r="E76" s="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S76" s="46"/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82"/>
  <sheetViews>
    <sheetView zoomScaleSheetLayoutView="85" zoomScalePageLayoutView="0" workbookViewId="0" topLeftCell="A1">
      <pane ySplit="12" topLeftCell="A61" activePane="bottomLeft" state="frozen"/>
      <selection pane="topLeft" activeCell="A1" sqref="A1"/>
      <selection pane="bottomLeft" activeCell="G76" sqref="G76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257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237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126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58" t="s">
        <v>127</v>
      </c>
      <c r="B13" s="158"/>
      <c r="C13" s="113" t="s">
        <v>128</v>
      </c>
      <c r="D13" s="158"/>
      <c r="E13" s="1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65" t="s">
        <v>129</v>
      </c>
      <c r="B14" s="165"/>
      <c r="C14" s="154" t="s">
        <v>130</v>
      </c>
      <c r="D14" s="102" t="s">
        <v>131</v>
      </c>
      <c r="E14" s="166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31.5" customHeight="1">
      <c r="A15" s="165" t="s">
        <v>132</v>
      </c>
      <c r="B15" s="165"/>
      <c r="C15" s="154" t="s">
        <v>133</v>
      </c>
      <c r="D15" s="102" t="s">
        <v>41</v>
      </c>
      <c r="E15" s="166">
        <v>1</v>
      </c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41.25" customHeight="1">
      <c r="A16" s="165" t="s">
        <v>134</v>
      </c>
      <c r="B16" s="165"/>
      <c r="C16" s="154" t="s">
        <v>135</v>
      </c>
      <c r="D16" s="102"/>
      <c r="E16" s="166"/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65" t="s">
        <v>136</v>
      </c>
      <c r="B17" s="165"/>
      <c r="C17" s="155" t="s">
        <v>137</v>
      </c>
      <c r="D17" s="102" t="s">
        <v>47</v>
      </c>
      <c r="E17" s="166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65" t="s">
        <v>138</v>
      </c>
      <c r="B18" s="165"/>
      <c r="C18" s="155" t="s">
        <v>139</v>
      </c>
      <c r="D18" s="102" t="s">
        <v>47</v>
      </c>
      <c r="E18" s="166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65" t="s">
        <v>140</v>
      </c>
      <c r="B19" s="165"/>
      <c r="C19" s="155" t="s">
        <v>141</v>
      </c>
      <c r="D19" s="102" t="s">
        <v>47</v>
      </c>
      <c r="E19" s="166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45" customHeight="1">
      <c r="A20" s="165" t="s">
        <v>142</v>
      </c>
      <c r="B20" s="165"/>
      <c r="C20" s="155" t="s">
        <v>143</v>
      </c>
      <c r="D20" s="102" t="s">
        <v>47</v>
      </c>
      <c r="E20" s="166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45" customHeight="1">
      <c r="A21" s="165" t="s">
        <v>144</v>
      </c>
      <c r="B21" s="165"/>
      <c r="C21" s="155" t="s">
        <v>145</v>
      </c>
      <c r="D21" s="102" t="s">
        <v>41</v>
      </c>
      <c r="E21" s="166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45" customHeight="1">
      <c r="A22" s="165" t="s">
        <v>146</v>
      </c>
      <c r="B22" s="165"/>
      <c r="C22" s="154" t="s">
        <v>147</v>
      </c>
      <c r="D22" s="102" t="s">
        <v>41</v>
      </c>
      <c r="E22" s="166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53.25" customHeight="1">
      <c r="A23" s="165" t="s">
        <v>148</v>
      </c>
      <c r="B23" s="165"/>
      <c r="C23" s="156" t="s">
        <v>149</v>
      </c>
      <c r="D23" s="157" t="s">
        <v>150</v>
      </c>
      <c r="E23" s="166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53" customFormat="1" ht="28.5" customHeight="1">
      <c r="A24" s="158" t="s">
        <v>151</v>
      </c>
      <c r="B24" s="158"/>
      <c r="C24" s="169" t="s">
        <v>152</v>
      </c>
      <c r="D24" s="158"/>
      <c r="E24" s="164"/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55"/>
      <c r="R24" s="45"/>
      <c r="S24" s="45"/>
    </row>
    <row r="25" spans="1:19" s="99" customFormat="1" ht="26.25" customHeight="1">
      <c r="A25" s="165" t="s">
        <v>153</v>
      </c>
      <c r="B25" s="165"/>
      <c r="C25" s="154" t="s">
        <v>154</v>
      </c>
      <c r="D25" s="102" t="s">
        <v>41</v>
      </c>
      <c r="E25" s="166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99" customFormat="1" ht="21.75" customHeight="1">
      <c r="A26" s="165" t="s">
        <v>155</v>
      </c>
      <c r="B26" s="165"/>
      <c r="C26" s="154" t="s">
        <v>156</v>
      </c>
      <c r="D26" s="102" t="s">
        <v>47</v>
      </c>
      <c r="E26" s="166">
        <v>3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97"/>
      <c r="R26" s="98"/>
      <c r="S26" s="98"/>
    </row>
    <row r="27" spans="1:19" s="53" customFormat="1" ht="24.75" customHeight="1">
      <c r="A27" s="165" t="s">
        <v>157</v>
      </c>
      <c r="B27" s="165"/>
      <c r="C27" s="154" t="s">
        <v>158</v>
      </c>
      <c r="D27" s="102" t="s">
        <v>47</v>
      </c>
      <c r="E27" s="166">
        <v>1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55"/>
      <c r="R27" s="45"/>
      <c r="S27" s="45"/>
    </row>
    <row r="28" spans="1:19" s="99" customFormat="1" ht="26.25" customHeight="1">
      <c r="A28" s="165" t="s">
        <v>159</v>
      </c>
      <c r="B28" s="165"/>
      <c r="C28" s="154" t="s">
        <v>160</v>
      </c>
      <c r="D28" s="102" t="s">
        <v>161</v>
      </c>
      <c r="E28" s="102">
        <v>42.1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97"/>
      <c r="R28" s="98"/>
      <c r="S28" s="98"/>
    </row>
    <row r="29" spans="1:19" s="53" customFormat="1" ht="23.25" customHeight="1">
      <c r="A29" s="165" t="s">
        <v>162</v>
      </c>
      <c r="B29" s="165"/>
      <c r="C29" s="154" t="s">
        <v>163</v>
      </c>
      <c r="D29" s="102" t="s">
        <v>161</v>
      </c>
      <c r="E29" s="102">
        <v>42.1</v>
      </c>
      <c r="F29" s="101"/>
      <c r="G29" s="101"/>
      <c r="H29" s="101"/>
      <c r="I29" s="101"/>
      <c r="J29" s="101"/>
      <c r="K29" s="101"/>
      <c r="L29" s="100"/>
      <c r="M29" s="100"/>
      <c r="N29" s="100"/>
      <c r="O29" s="100"/>
      <c r="P29" s="100"/>
      <c r="Q29" s="55"/>
      <c r="R29" s="45"/>
      <c r="S29" s="45"/>
    </row>
    <row r="30" spans="1:19" s="99" customFormat="1" ht="18" customHeight="1">
      <c r="A30" s="165" t="s">
        <v>164</v>
      </c>
      <c r="B30" s="165"/>
      <c r="C30" s="154" t="s">
        <v>165</v>
      </c>
      <c r="D30" s="102" t="s">
        <v>166</v>
      </c>
      <c r="E30" s="102">
        <v>13</v>
      </c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97"/>
      <c r="R30" s="98"/>
      <c r="S30" s="98"/>
    </row>
    <row r="31" spans="1:19" s="53" customFormat="1" ht="19.5" customHeight="1">
      <c r="A31" s="165" t="s">
        <v>167</v>
      </c>
      <c r="B31" s="165"/>
      <c r="C31" s="154" t="s">
        <v>168</v>
      </c>
      <c r="D31" s="102" t="s">
        <v>161</v>
      </c>
      <c r="E31" s="102">
        <v>14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22.5" customHeight="1">
      <c r="A32" s="165" t="s">
        <v>169</v>
      </c>
      <c r="B32" s="165"/>
      <c r="C32" s="154" t="s">
        <v>170</v>
      </c>
      <c r="D32" s="102" t="s">
        <v>166</v>
      </c>
      <c r="E32" s="114">
        <v>0.55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53" customFormat="1" ht="24" customHeight="1">
      <c r="A33" s="165" t="s">
        <v>171</v>
      </c>
      <c r="B33" s="165"/>
      <c r="C33" s="154" t="s">
        <v>172</v>
      </c>
      <c r="D33" s="102" t="s">
        <v>161</v>
      </c>
      <c r="E33" s="114">
        <v>30.1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55"/>
      <c r="R33" s="45"/>
      <c r="S33" s="45"/>
    </row>
    <row r="34" spans="1:19" s="99" customFormat="1" ht="22.5" customHeight="1">
      <c r="A34" s="165" t="s">
        <v>173</v>
      </c>
      <c r="B34" s="165"/>
      <c r="C34" s="154" t="s">
        <v>174</v>
      </c>
      <c r="D34" s="102" t="s">
        <v>166</v>
      </c>
      <c r="E34" s="102">
        <v>2.4</v>
      </c>
      <c r="F34" s="100"/>
      <c r="G34" s="100"/>
      <c r="H34" s="100"/>
      <c r="I34" s="100"/>
      <c r="J34" s="100"/>
      <c r="K34" s="101"/>
      <c r="L34" s="100"/>
      <c r="M34" s="100"/>
      <c r="N34" s="100"/>
      <c r="O34" s="100"/>
      <c r="P34" s="100"/>
      <c r="Q34" s="97"/>
      <c r="R34" s="98"/>
      <c r="S34" s="98"/>
    </row>
    <row r="35" spans="1:19" s="53" customFormat="1" ht="24.75">
      <c r="A35" s="165" t="s">
        <v>175</v>
      </c>
      <c r="B35" s="165"/>
      <c r="C35" s="154" t="s">
        <v>176</v>
      </c>
      <c r="D35" s="102" t="s">
        <v>166</v>
      </c>
      <c r="E35" s="102">
        <v>4.8</v>
      </c>
      <c r="F35" s="87"/>
      <c r="G35" s="87"/>
      <c r="H35" s="87"/>
      <c r="I35" s="87"/>
      <c r="J35" s="87"/>
      <c r="K35" s="96"/>
      <c r="L35" s="112"/>
      <c r="M35" s="112"/>
      <c r="N35" s="112"/>
      <c r="O35" s="112"/>
      <c r="P35" s="112"/>
      <c r="Q35" s="57"/>
      <c r="R35" s="57"/>
      <c r="S35"/>
    </row>
    <row r="36" spans="1:19" s="53" customFormat="1" ht="24.75">
      <c r="A36" s="165" t="s">
        <v>177</v>
      </c>
      <c r="B36" s="165"/>
      <c r="C36" s="154" t="s">
        <v>178</v>
      </c>
      <c r="D36" s="102" t="s">
        <v>166</v>
      </c>
      <c r="E36" s="102">
        <v>31.3</v>
      </c>
      <c r="F36" s="87"/>
      <c r="G36" s="87"/>
      <c r="H36" s="87"/>
      <c r="I36" s="87"/>
      <c r="J36" s="87"/>
      <c r="K36" s="96"/>
      <c r="L36" s="135"/>
      <c r="M36" s="135"/>
      <c r="N36" s="135"/>
      <c r="O36" s="135"/>
      <c r="P36" s="135"/>
      <c r="Q36" s="57"/>
      <c r="R36" s="57"/>
      <c r="S36"/>
    </row>
    <row r="37" spans="1:16" s="44" customFormat="1" ht="24.75">
      <c r="A37" s="165" t="s">
        <v>179</v>
      </c>
      <c r="B37" s="165"/>
      <c r="C37" s="159" t="s">
        <v>180</v>
      </c>
      <c r="D37" s="102" t="s">
        <v>166</v>
      </c>
      <c r="E37" s="102">
        <v>11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1:18" s="44" customFormat="1" ht="12">
      <c r="A38" s="165" t="s">
        <v>181</v>
      </c>
      <c r="B38" s="165"/>
      <c r="C38" s="154" t="s">
        <v>182</v>
      </c>
      <c r="D38" s="102" t="s">
        <v>166</v>
      </c>
      <c r="E38" s="102">
        <v>8.8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7"/>
      <c r="P38" s="65"/>
      <c r="R38" s="73"/>
    </row>
    <row r="39" spans="1:19" s="44" customFormat="1" ht="24.75">
      <c r="A39" s="165" t="s">
        <v>183</v>
      </c>
      <c r="B39" s="165"/>
      <c r="C39" s="159" t="s">
        <v>184</v>
      </c>
      <c r="D39" s="102" t="s">
        <v>166</v>
      </c>
      <c r="E39" s="102">
        <v>24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9"/>
      <c r="P39" s="65"/>
      <c r="Q39" s="46"/>
      <c r="R39" s="46"/>
      <c r="S39"/>
    </row>
    <row r="40" spans="1:19" ht="24.75">
      <c r="A40" s="165" t="s">
        <v>185</v>
      </c>
      <c r="B40" s="165"/>
      <c r="C40" s="160" t="s">
        <v>186</v>
      </c>
      <c r="D40" s="161" t="s">
        <v>161</v>
      </c>
      <c r="E40" s="167">
        <v>80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40"/>
      <c r="Q40" s="46"/>
      <c r="R40" s="46"/>
      <c r="S40"/>
    </row>
    <row r="41" spans="1:19" s="45" customFormat="1" ht="24.75">
      <c r="A41" s="165" t="s">
        <v>187</v>
      </c>
      <c r="B41" s="165"/>
      <c r="C41" s="154" t="s">
        <v>188</v>
      </c>
      <c r="D41" s="102" t="s">
        <v>166</v>
      </c>
      <c r="E41" s="102">
        <v>71.1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  <c r="S41"/>
    </row>
    <row r="42" spans="1:18" ht="12.75">
      <c r="A42" s="165"/>
      <c r="B42" s="165"/>
      <c r="C42" s="162" t="s">
        <v>189</v>
      </c>
      <c r="D42" s="102"/>
      <c r="E42" s="102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12">
      <c r="A43" s="165" t="s">
        <v>190</v>
      </c>
      <c r="B43" s="165"/>
      <c r="C43" s="155" t="s">
        <v>191</v>
      </c>
      <c r="D43" s="102" t="s">
        <v>166</v>
      </c>
      <c r="E43" s="102">
        <v>10.7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46"/>
      <c r="R43" s="46"/>
    </row>
    <row r="44" spans="1:18" ht="24.75">
      <c r="A44" s="165" t="s">
        <v>192</v>
      </c>
      <c r="B44" s="165"/>
      <c r="C44" s="155" t="s">
        <v>193</v>
      </c>
      <c r="D44" s="102" t="s">
        <v>166</v>
      </c>
      <c r="E44" s="102">
        <v>47.2</v>
      </c>
      <c r="F44" s="138"/>
      <c r="G44" s="138"/>
      <c r="H44" s="138"/>
      <c r="I44" s="141"/>
      <c r="J44" s="141"/>
      <c r="K44" s="142"/>
      <c r="L44" s="142"/>
      <c r="M44" s="142"/>
      <c r="N44" s="142"/>
      <c r="O44" s="142"/>
      <c r="P44" s="142"/>
      <c r="Q44"/>
      <c r="R44"/>
    </row>
    <row r="45" spans="1:18" ht="12">
      <c r="A45" s="165" t="s">
        <v>194</v>
      </c>
      <c r="B45" s="165"/>
      <c r="C45" s="155" t="s">
        <v>195</v>
      </c>
      <c r="D45" s="102" t="s">
        <v>166</v>
      </c>
      <c r="E45" s="102">
        <v>0.5</v>
      </c>
      <c r="F45" s="143"/>
      <c r="G45" s="143"/>
      <c r="H45" s="138"/>
      <c r="I45" s="138"/>
      <c r="J45" s="143"/>
      <c r="K45" s="143"/>
      <c r="L45" s="143"/>
      <c r="M45" s="143"/>
      <c r="N45" s="143"/>
      <c r="O45" s="143"/>
      <c r="P45" s="143"/>
      <c r="Q45"/>
      <c r="R45"/>
    </row>
    <row r="46" spans="1:18" s="43" customFormat="1" ht="12">
      <c r="A46" s="165" t="s">
        <v>196</v>
      </c>
      <c r="B46" s="165"/>
      <c r="C46" s="155" t="s">
        <v>197</v>
      </c>
      <c r="D46" s="102" t="s">
        <v>166</v>
      </c>
      <c r="E46" s="102">
        <v>4.6</v>
      </c>
      <c r="F46" s="143"/>
      <c r="G46" s="143"/>
      <c r="H46" s="138"/>
      <c r="I46" s="138"/>
      <c r="J46" s="138"/>
      <c r="K46" s="138"/>
      <c r="L46" s="138"/>
      <c r="M46" s="143"/>
      <c r="N46" s="143"/>
      <c r="O46" s="143"/>
      <c r="P46" s="143"/>
      <c r="Q46"/>
      <c r="R46"/>
    </row>
    <row r="47" spans="1:18" s="43" customFormat="1" ht="12">
      <c r="A47" s="165" t="s">
        <v>198</v>
      </c>
      <c r="B47" s="165"/>
      <c r="C47" s="155" t="s">
        <v>199</v>
      </c>
      <c r="D47" s="102" t="s">
        <v>166</v>
      </c>
      <c r="E47" s="102">
        <v>6.6</v>
      </c>
      <c r="F47" s="143"/>
      <c r="G47" s="143"/>
      <c r="H47" s="138"/>
      <c r="I47" s="138"/>
      <c r="J47" s="143"/>
      <c r="K47" s="143"/>
      <c r="L47" s="143"/>
      <c r="M47" s="143"/>
      <c r="N47" s="143"/>
      <c r="O47" s="143"/>
      <c r="P47" s="143"/>
      <c r="Q47"/>
      <c r="R47"/>
    </row>
    <row r="48" spans="1:18" s="43" customFormat="1" ht="24.75">
      <c r="A48" s="165" t="s">
        <v>200</v>
      </c>
      <c r="B48" s="165"/>
      <c r="C48" s="155" t="s">
        <v>201</v>
      </c>
      <c r="D48" s="102" t="s">
        <v>166</v>
      </c>
      <c r="E48" s="102">
        <v>1.5</v>
      </c>
      <c r="F48" s="150"/>
      <c r="G48" s="150"/>
      <c r="H48" s="151"/>
      <c r="I48" s="151"/>
      <c r="J48" s="152"/>
      <c r="K48" s="152"/>
      <c r="L48" s="152"/>
      <c r="M48" s="150"/>
      <c r="N48" s="150"/>
      <c r="O48" s="150"/>
      <c r="P48" s="150"/>
      <c r="Q48" s="42"/>
      <c r="R48" s="42"/>
    </row>
    <row r="49" spans="1:18" s="43" customFormat="1" ht="24.75">
      <c r="A49" s="165" t="s">
        <v>202</v>
      </c>
      <c r="B49" s="165"/>
      <c r="C49" s="154" t="s">
        <v>203</v>
      </c>
      <c r="D49" s="102"/>
      <c r="E49" s="102"/>
      <c r="F49" s="150"/>
      <c r="G49" s="150"/>
      <c r="H49" s="151"/>
      <c r="I49" s="151"/>
      <c r="J49" s="150"/>
      <c r="K49" s="150"/>
      <c r="L49" s="150"/>
      <c r="M49" s="150"/>
      <c r="N49" s="150"/>
      <c r="O49" s="150"/>
      <c r="P49" s="150"/>
      <c r="Q49" s="42"/>
      <c r="R49" s="42"/>
    </row>
    <row r="50" spans="1:16" ht="12">
      <c r="A50" s="165" t="s">
        <v>204</v>
      </c>
      <c r="B50" s="165"/>
      <c r="C50" s="155" t="s">
        <v>191</v>
      </c>
      <c r="D50" s="102" t="s">
        <v>36</v>
      </c>
      <c r="E50" s="102">
        <v>17.2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4.75">
      <c r="A51" s="165" t="s">
        <v>205</v>
      </c>
      <c r="B51" s="165"/>
      <c r="C51" s="155" t="s">
        <v>193</v>
      </c>
      <c r="D51" s="102" t="s">
        <v>36</v>
      </c>
      <c r="E51" s="102">
        <v>104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2">
      <c r="A52" s="165" t="s">
        <v>206</v>
      </c>
      <c r="B52" s="165"/>
      <c r="C52" s="155" t="s">
        <v>195</v>
      </c>
      <c r="D52" s="102" t="s">
        <v>36</v>
      </c>
      <c r="E52" s="102">
        <v>1.8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2">
      <c r="A53" s="165" t="s">
        <v>207</v>
      </c>
      <c r="B53" s="165"/>
      <c r="C53" s="155" t="s">
        <v>197</v>
      </c>
      <c r="D53" s="102" t="s">
        <v>36</v>
      </c>
      <c r="E53" s="102">
        <v>8.3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2">
      <c r="A54" s="165" t="s">
        <v>208</v>
      </c>
      <c r="B54" s="165"/>
      <c r="C54" s="155" t="s">
        <v>199</v>
      </c>
      <c r="D54" s="102" t="s">
        <v>36</v>
      </c>
      <c r="E54" s="102">
        <v>10.6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4.75">
      <c r="A55" s="165" t="s">
        <v>209</v>
      </c>
      <c r="B55" s="165"/>
      <c r="C55" s="155" t="s">
        <v>201</v>
      </c>
      <c r="D55" s="102" t="s">
        <v>36</v>
      </c>
      <c r="E55" s="102">
        <v>2.1</v>
      </c>
      <c r="F55" s="87"/>
      <c r="G55" s="87"/>
      <c r="H55" s="87"/>
      <c r="I55" s="87"/>
      <c r="J55" s="87"/>
      <c r="K55" s="96"/>
      <c r="L55" s="112"/>
      <c r="M55" s="112"/>
      <c r="N55" s="112"/>
      <c r="O55" s="112"/>
      <c r="P55" s="112"/>
    </row>
    <row r="56" spans="1:16" ht="25.5">
      <c r="A56" s="158"/>
      <c r="B56" s="158"/>
      <c r="C56" s="170" t="s">
        <v>210</v>
      </c>
      <c r="D56" s="158"/>
      <c r="E56" s="164"/>
      <c r="F56" s="87"/>
      <c r="G56" s="87"/>
      <c r="H56" s="87"/>
      <c r="I56" s="87"/>
      <c r="J56" s="87"/>
      <c r="K56" s="96"/>
      <c r="L56" s="135"/>
      <c r="M56" s="135"/>
      <c r="N56" s="135"/>
      <c r="O56" s="135"/>
      <c r="P56" s="135"/>
    </row>
    <row r="57" spans="1:16" ht="12.75">
      <c r="A57" s="158" t="s">
        <v>211</v>
      </c>
      <c r="B57" s="158"/>
      <c r="C57" s="113" t="s">
        <v>212</v>
      </c>
      <c r="D57" s="158"/>
      <c r="E57" s="164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12">
      <c r="A58" s="165" t="s">
        <v>213</v>
      </c>
      <c r="B58" s="165"/>
      <c r="C58" s="154" t="s">
        <v>214</v>
      </c>
      <c r="D58" s="102" t="s">
        <v>161</v>
      </c>
      <c r="E58" s="102">
        <v>10.1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65"/>
    </row>
    <row r="59" spans="1:16" ht="12">
      <c r="A59" s="165" t="s">
        <v>215</v>
      </c>
      <c r="B59" s="165"/>
      <c r="C59" s="154" t="s">
        <v>216</v>
      </c>
      <c r="D59" s="102" t="s">
        <v>166</v>
      </c>
      <c r="E59" s="102">
        <v>1.1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65"/>
    </row>
    <row r="60" spans="1:16" ht="12">
      <c r="A60" s="165" t="s">
        <v>217</v>
      </c>
      <c r="B60" s="165"/>
      <c r="C60" s="154" t="s">
        <v>218</v>
      </c>
      <c r="D60" s="102" t="s">
        <v>166</v>
      </c>
      <c r="E60" s="102">
        <v>1.8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40"/>
    </row>
    <row r="61" spans="1:16" ht="12">
      <c r="A61" s="165" t="s">
        <v>219</v>
      </c>
      <c r="B61" s="165"/>
      <c r="C61" s="154" t="s">
        <v>182</v>
      </c>
      <c r="D61" s="102" t="s">
        <v>166</v>
      </c>
      <c r="E61" s="102">
        <v>1.8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24.75">
      <c r="A62" s="165" t="s">
        <v>220</v>
      </c>
      <c r="B62" s="165"/>
      <c r="C62" s="159" t="s">
        <v>184</v>
      </c>
      <c r="D62" s="102" t="s">
        <v>166</v>
      </c>
      <c r="E62" s="102">
        <v>2.7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24.75">
      <c r="A63" s="165" t="s">
        <v>221</v>
      </c>
      <c r="B63" s="165"/>
      <c r="C63" s="160" t="s">
        <v>186</v>
      </c>
      <c r="D63" s="161" t="s">
        <v>161</v>
      </c>
      <c r="E63" s="167">
        <v>9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24.75">
      <c r="A64" s="165" t="s">
        <v>222</v>
      </c>
      <c r="B64" s="165"/>
      <c r="C64" s="154" t="s">
        <v>188</v>
      </c>
      <c r="D64" s="102" t="s">
        <v>166</v>
      </c>
      <c r="E64" s="102">
        <v>3.6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2.75">
      <c r="A65" s="165"/>
      <c r="B65" s="165"/>
      <c r="C65" s="162" t="s">
        <v>189</v>
      </c>
      <c r="D65" s="102"/>
      <c r="E65" s="102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2.75">
      <c r="A66" s="165" t="s">
        <v>223</v>
      </c>
      <c r="B66" s="165"/>
      <c r="C66" s="155" t="s">
        <v>224</v>
      </c>
      <c r="D66" s="102" t="s">
        <v>166</v>
      </c>
      <c r="E66" s="102">
        <v>0.2</v>
      </c>
      <c r="F66" s="87"/>
      <c r="G66" s="87"/>
      <c r="H66" s="87"/>
      <c r="I66" s="87"/>
      <c r="J66" s="87"/>
      <c r="K66" s="96"/>
      <c r="L66" s="112"/>
      <c r="M66" s="112"/>
      <c r="N66" s="112"/>
      <c r="O66" s="112"/>
      <c r="P66" s="112"/>
    </row>
    <row r="67" spans="1:16" ht="12">
      <c r="A67" s="165" t="s">
        <v>225</v>
      </c>
      <c r="B67" s="165"/>
      <c r="C67" s="155" t="s">
        <v>226</v>
      </c>
      <c r="D67" s="102" t="s">
        <v>166</v>
      </c>
      <c r="E67" s="102">
        <v>1.8</v>
      </c>
      <c r="F67" s="136"/>
      <c r="G67" s="136"/>
      <c r="H67" s="136"/>
      <c r="I67" s="136"/>
      <c r="J67" s="136"/>
      <c r="K67" s="136"/>
      <c r="L67" s="136"/>
      <c r="M67" s="136"/>
      <c r="N67" s="136"/>
      <c r="O67" s="137"/>
      <c r="P67" s="65"/>
    </row>
    <row r="68" spans="1:16" ht="12">
      <c r="A68" s="165" t="s">
        <v>227</v>
      </c>
      <c r="B68" s="165"/>
      <c r="C68" s="155" t="s">
        <v>228</v>
      </c>
      <c r="D68" s="102" t="s">
        <v>166</v>
      </c>
      <c r="E68" s="102">
        <v>1.1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9"/>
      <c r="P68" s="65"/>
    </row>
    <row r="69" spans="1:16" ht="12">
      <c r="A69" s="165" t="s">
        <v>229</v>
      </c>
      <c r="B69" s="165"/>
      <c r="C69" s="155" t="s">
        <v>230</v>
      </c>
      <c r="D69" s="102" t="s">
        <v>166</v>
      </c>
      <c r="E69" s="102">
        <v>0.5</v>
      </c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40"/>
    </row>
    <row r="70" spans="1:16" ht="24.75">
      <c r="A70" s="165" t="s">
        <v>231</v>
      </c>
      <c r="B70" s="165"/>
      <c r="C70" s="154" t="s">
        <v>203</v>
      </c>
      <c r="D70" s="102"/>
      <c r="E70" s="102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2">
      <c r="A71" s="165" t="s">
        <v>232</v>
      </c>
      <c r="B71" s="165"/>
      <c r="C71" s="155" t="s">
        <v>224</v>
      </c>
      <c r="D71" s="102" t="s">
        <v>36</v>
      </c>
      <c r="E71" s="102">
        <v>0.24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12">
      <c r="A72" s="165" t="s">
        <v>233</v>
      </c>
      <c r="B72" s="165"/>
      <c r="C72" s="155" t="s">
        <v>234</v>
      </c>
      <c r="D72" s="102" t="s">
        <v>36</v>
      </c>
      <c r="E72" s="102">
        <v>3.9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t="12">
      <c r="A73" s="165" t="s">
        <v>235</v>
      </c>
      <c r="B73" s="165"/>
      <c r="C73" s="155" t="s">
        <v>228</v>
      </c>
      <c r="D73" s="102" t="s">
        <v>36</v>
      </c>
      <c r="E73" s="102">
        <v>0.8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ht="12">
      <c r="A74" s="165" t="s">
        <v>236</v>
      </c>
      <c r="B74" s="165"/>
      <c r="C74" s="155" t="s">
        <v>230</v>
      </c>
      <c r="D74" s="102" t="s">
        <v>36</v>
      </c>
      <c r="E74" s="102">
        <v>0.6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ht="12.75">
      <c r="A75" s="178"/>
      <c r="B75" s="179"/>
      <c r="C75" s="180" t="s">
        <v>374</v>
      </c>
      <c r="D75" s="181"/>
      <c r="E75" s="102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ht="37.5">
      <c r="A76" s="178" t="s">
        <v>106</v>
      </c>
      <c r="B76" s="179"/>
      <c r="C76" s="182" t="s">
        <v>376</v>
      </c>
      <c r="D76" s="181" t="s">
        <v>39</v>
      </c>
      <c r="E76" s="102">
        <v>1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ht="25.5">
      <c r="A77" s="94"/>
      <c r="B77" s="88"/>
      <c r="C77" s="89" t="s">
        <v>33</v>
      </c>
      <c r="D77" s="90"/>
      <c r="E77" s="90"/>
      <c r="F77" s="87"/>
      <c r="G77" s="87"/>
      <c r="H77" s="87"/>
      <c r="I77" s="87"/>
      <c r="J77" s="87"/>
      <c r="K77" s="96"/>
      <c r="L77" s="112"/>
      <c r="M77" s="112"/>
      <c r="N77" s="112"/>
      <c r="O77" s="112"/>
      <c r="P77" s="112"/>
    </row>
    <row r="78" spans="1:16" ht="12.75">
      <c r="A78" s="103"/>
      <c r="B78" s="104"/>
      <c r="C78" s="171"/>
      <c r="D78" s="105"/>
      <c r="E78" s="105"/>
      <c r="F78" s="106"/>
      <c r="G78" s="106"/>
      <c r="H78" s="106"/>
      <c r="I78" s="106"/>
      <c r="J78" s="106"/>
      <c r="K78" s="107"/>
      <c r="L78" s="168"/>
      <c r="M78" s="168"/>
      <c r="N78" s="168"/>
      <c r="O78" s="168"/>
      <c r="P78" s="168"/>
    </row>
    <row r="79" spans="1:16" ht="12.75">
      <c r="A79" s="103"/>
      <c r="B79" s="104"/>
      <c r="C79" s="171"/>
      <c r="D79" s="105"/>
      <c r="E79" s="105"/>
      <c r="F79" s="106"/>
      <c r="G79" s="106"/>
      <c r="H79" s="106"/>
      <c r="I79" s="106"/>
      <c r="J79" s="106"/>
      <c r="K79" s="107"/>
      <c r="L79" s="168"/>
      <c r="M79" s="168"/>
      <c r="N79" s="168"/>
      <c r="O79" s="168"/>
      <c r="P79" s="168"/>
    </row>
    <row r="80" spans="1:16" ht="12">
      <c r="A80" s="1" t="s">
        <v>69</v>
      </c>
      <c r="B80" s="45"/>
      <c r="C80" s="9"/>
      <c r="D80" s="63"/>
      <c r="E80" s="63"/>
      <c r="F80"/>
      <c r="G80"/>
      <c r="H80"/>
      <c r="I80"/>
      <c r="J80"/>
      <c r="K80"/>
      <c r="L80"/>
      <c r="M80"/>
      <c r="N80"/>
      <c r="O80" s="63"/>
      <c r="P80" s="56"/>
    </row>
    <row r="81" spans="1:16" ht="12">
      <c r="A81" s="1"/>
      <c r="B81" s="45"/>
      <c r="C81" s="9"/>
      <c r="D81" s="63"/>
      <c r="E81" s="63"/>
      <c r="F81"/>
      <c r="G81"/>
      <c r="H81"/>
      <c r="I81"/>
      <c r="J81"/>
      <c r="K81"/>
      <c r="L81"/>
      <c r="M81"/>
      <c r="N81"/>
      <c r="O81"/>
      <c r="P81" s="77"/>
    </row>
    <row r="82" ht="12">
      <c r="A82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  <ignoredErrors>
    <ignoredError sqref="A57:A65 A13:A55" numberStoredAsText="1"/>
    <ignoredError sqref="A77 A66:A7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55"/>
  <sheetViews>
    <sheetView zoomScaleSheetLayoutView="85" zoomScalePageLayoutView="0" workbookViewId="0" topLeftCell="A1">
      <pane ySplit="12" topLeftCell="A40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258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239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238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58" t="s">
        <v>127</v>
      </c>
      <c r="B13" s="158"/>
      <c r="C13" s="113" t="s">
        <v>128</v>
      </c>
      <c r="D13" s="158"/>
      <c r="E13" s="1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65" t="s">
        <v>129</v>
      </c>
      <c r="B14" s="165"/>
      <c r="C14" s="154" t="s">
        <v>130</v>
      </c>
      <c r="D14" s="102" t="s">
        <v>131</v>
      </c>
      <c r="E14" s="166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31.5" customHeight="1">
      <c r="A15" s="165" t="s">
        <v>132</v>
      </c>
      <c r="B15" s="165"/>
      <c r="C15" s="154" t="s">
        <v>133</v>
      </c>
      <c r="D15" s="102" t="s">
        <v>41</v>
      </c>
      <c r="E15" s="166">
        <v>1</v>
      </c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41.25" customHeight="1">
      <c r="A16" s="165" t="s">
        <v>134</v>
      </c>
      <c r="B16" s="165"/>
      <c r="C16" s="154" t="s">
        <v>135</v>
      </c>
      <c r="D16" s="102"/>
      <c r="E16" s="166"/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65" t="s">
        <v>136</v>
      </c>
      <c r="B17" s="165"/>
      <c r="C17" s="155" t="s">
        <v>137</v>
      </c>
      <c r="D17" s="102" t="s">
        <v>47</v>
      </c>
      <c r="E17" s="166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65" t="s">
        <v>138</v>
      </c>
      <c r="B18" s="165"/>
      <c r="C18" s="155" t="s">
        <v>139</v>
      </c>
      <c r="D18" s="102" t="s">
        <v>47</v>
      </c>
      <c r="E18" s="166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65" t="s">
        <v>140</v>
      </c>
      <c r="B19" s="165"/>
      <c r="C19" s="155" t="s">
        <v>141</v>
      </c>
      <c r="D19" s="102" t="s">
        <v>47</v>
      </c>
      <c r="E19" s="166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27" customHeight="1">
      <c r="A20" s="165" t="s">
        <v>142</v>
      </c>
      <c r="B20" s="165"/>
      <c r="C20" s="155" t="s">
        <v>143</v>
      </c>
      <c r="D20" s="102" t="s">
        <v>47</v>
      </c>
      <c r="E20" s="166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25.5" customHeight="1">
      <c r="A21" s="165" t="s">
        <v>144</v>
      </c>
      <c r="B21" s="165"/>
      <c r="C21" s="155" t="s">
        <v>145</v>
      </c>
      <c r="D21" s="102" t="s">
        <v>41</v>
      </c>
      <c r="E21" s="166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56.25" customHeight="1">
      <c r="A22" s="165" t="s">
        <v>146</v>
      </c>
      <c r="B22" s="165"/>
      <c r="C22" s="172" t="s">
        <v>240</v>
      </c>
      <c r="D22" s="157" t="s">
        <v>150</v>
      </c>
      <c r="E22" s="166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22.5" customHeight="1">
      <c r="A23" s="158" t="s">
        <v>151</v>
      </c>
      <c r="B23" s="158"/>
      <c r="C23" s="113" t="s">
        <v>241</v>
      </c>
      <c r="D23" s="158"/>
      <c r="E23" s="164"/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99" customFormat="1" ht="26.25" customHeight="1">
      <c r="A24" s="165" t="s">
        <v>153</v>
      </c>
      <c r="B24" s="165"/>
      <c r="C24" s="154" t="s">
        <v>147</v>
      </c>
      <c r="D24" s="102" t="s">
        <v>41</v>
      </c>
      <c r="E24" s="166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97"/>
      <c r="R24" s="98"/>
      <c r="S24" s="98"/>
    </row>
    <row r="25" spans="1:19" s="99" customFormat="1" ht="21.75" customHeight="1">
      <c r="A25" s="165" t="s">
        <v>155</v>
      </c>
      <c r="B25" s="165"/>
      <c r="C25" s="154" t="s">
        <v>154</v>
      </c>
      <c r="D25" s="102" t="s">
        <v>41</v>
      </c>
      <c r="E25" s="166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53" customFormat="1" ht="24.75" customHeight="1">
      <c r="A26" s="165" t="s">
        <v>157</v>
      </c>
      <c r="B26" s="165"/>
      <c r="C26" s="154" t="s">
        <v>156</v>
      </c>
      <c r="D26" s="102" t="s">
        <v>47</v>
      </c>
      <c r="E26" s="166">
        <v>3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55"/>
      <c r="R26" s="45"/>
      <c r="S26" s="45"/>
    </row>
    <row r="27" spans="1:19" s="99" customFormat="1" ht="26.25" customHeight="1">
      <c r="A27" s="165" t="s">
        <v>159</v>
      </c>
      <c r="B27" s="165"/>
      <c r="C27" s="154" t="s">
        <v>158</v>
      </c>
      <c r="D27" s="102" t="s">
        <v>47</v>
      </c>
      <c r="E27" s="166">
        <v>1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23.25" customHeight="1">
      <c r="A28" s="165" t="s">
        <v>162</v>
      </c>
      <c r="B28" s="165"/>
      <c r="C28" s="154" t="s">
        <v>160</v>
      </c>
      <c r="D28" s="102" t="s">
        <v>161</v>
      </c>
      <c r="E28" s="102">
        <v>39.7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18" customHeight="1">
      <c r="A29" s="165" t="s">
        <v>164</v>
      </c>
      <c r="B29" s="165"/>
      <c r="C29" s="154" t="s">
        <v>163</v>
      </c>
      <c r="D29" s="102" t="s">
        <v>161</v>
      </c>
      <c r="E29" s="102">
        <v>39.7</v>
      </c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9.5" customHeight="1">
      <c r="A30" s="165" t="s">
        <v>167</v>
      </c>
      <c r="B30" s="165"/>
      <c r="C30" s="154" t="s">
        <v>242</v>
      </c>
      <c r="D30" s="102" t="s">
        <v>166</v>
      </c>
      <c r="E30" s="102">
        <v>15</v>
      </c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53" customFormat="1" ht="26.25" customHeight="1">
      <c r="A31" s="165" t="s">
        <v>169</v>
      </c>
      <c r="B31" s="165"/>
      <c r="C31" s="154" t="s">
        <v>243</v>
      </c>
      <c r="D31" s="102" t="s">
        <v>47</v>
      </c>
      <c r="E31" s="166">
        <v>1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24" customHeight="1">
      <c r="A32" s="165" t="s">
        <v>171</v>
      </c>
      <c r="B32" s="165"/>
      <c r="C32" s="154" t="s">
        <v>168</v>
      </c>
      <c r="D32" s="102" t="s">
        <v>161</v>
      </c>
      <c r="E32" s="102">
        <v>14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99" customFormat="1" ht="22.5" customHeight="1">
      <c r="A33" s="165" t="s">
        <v>173</v>
      </c>
      <c r="B33" s="165"/>
      <c r="C33" s="154" t="s">
        <v>170</v>
      </c>
      <c r="D33" s="102" t="s">
        <v>166</v>
      </c>
      <c r="E33" s="114">
        <v>1.45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97"/>
      <c r="R33" s="98"/>
      <c r="S33" s="98"/>
    </row>
    <row r="34" spans="1:19" s="53" customFormat="1" ht="12.75">
      <c r="A34" s="165" t="s">
        <v>175</v>
      </c>
      <c r="B34" s="165"/>
      <c r="C34" s="154" t="s">
        <v>172</v>
      </c>
      <c r="D34" s="102" t="s">
        <v>161</v>
      </c>
      <c r="E34" s="114">
        <v>28.1</v>
      </c>
      <c r="F34" s="87"/>
      <c r="G34" s="87"/>
      <c r="H34" s="87"/>
      <c r="I34" s="87"/>
      <c r="J34" s="87"/>
      <c r="K34" s="96"/>
      <c r="L34" s="112"/>
      <c r="M34" s="112"/>
      <c r="N34" s="112"/>
      <c r="O34" s="112"/>
      <c r="P34" s="112"/>
      <c r="Q34" s="57"/>
      <c r="R34" s="57"/>
      <c r="S34"/>
    </row>
    <row r="35" spans="1:19" s="53" customFormat="1" ht="12.75">
      <c r="A35" s="165" t="s">
        <v>177</v>
      </c>
      <c r="B35" s="165"/>
      <c r="C35" s="154" t="s">
        <v>174</v>
      </c>
      <c r="D35" s="102" t="s">
        <v>166</v>
      </c>
      <c r="E35" s="102">
        <v>3</v>
      </c>
      <c r="F35" s="87"/>
      <c r="G35" s="87"/>
      <c r="H35" s="87"/>
      <c r="I35" s="87"/>
      <c r="J35" s="87"/>
      <c r="K35" s="96"/>
      <c r="L35" s="135"/>
      <c r="M35" s="135"/>
      <c r="N35" s="135"/>
      <c r="O35" s="135"/>
      <c r="P35" s="135"/>
      <c r="Q35" s="57"/>
      <c r="R35" s="57"/>
      <c r="S35"/>
    </row>
    <row r="36" spans="1:16" s="44" customFormat="1" ht="24.75">
      <c r="A36" s="165" t="s">
        <v>179</v>
      </c>
      <c r="B36" s="165"/>
      <c r="C36" s="154" t="s">
        <v>176</v>
      </c>
      <c r="D36" s="102" t="s">
        <v>166</v>
      </c>
      <c r="E36" s="102">
        <v>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8" s="44" customFormat="1" ht="12">
      <c r="A37" s="165" t="s">
        <v>181</v>
      </c>
      <c r="B37" s="165"/>
      <c r="C37" s="154" t="s">
        <v>218</v>
      </c>
      <c r="D37" s="102" t="s">
        <v>166</v>
      </c>
      <c r="E37" s="102">
        <v>27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65"/>
      <c r="R37" s="73"/>
    </row>
    <row r="38" spans="1:19" s="44" customFormat="1" ht="24.75">
      <c r="A38" s="165" t="s">
        <v>183</v>
      </c>
      <c r="B38" s="165"/>
      <c r="C38" s="159" t="s">
        <v>244</v>
      </c>
      <c r="D38" s="102" t="s">
        <v>166</v>
      </c>
      <c r="E38" s="102">
        <v>9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65"/>
      <c r="Q38" s="46"/>
      <c r="R38" s="46"/>
      <c r="S38"/>
    </row>
    <row r="39" spans="1:19" ht="12">
      <c r="A39" s="165" t="s">
        <v>185</v>
      </c>
      <c r="B39" s="165"/>
      <c r="C39" s="154" t="s">
        <v>182</v>
      </c>
      <c r="D39" s="102" t="s">
        <v>166</v>
      </c>
      <c r="E39" s="102">
        <v>6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0"/>
      <c r="Q39" s="46"/>
      <c r="R39" s="46"/>
      <c r="S39"/>
    </row>
    <row r="40" spans="1:19" s="45" customFormat="1" ht="24.75">
      <c r="A40" s="165" t="s">
        <v>187</v>
      </c>
      <c r="B40" s="165"/>
      <c r="C40" s="159" t="s">
        <v>184</v>
      </c>
      <c r="D40" s="102" t="s">
        <v>166</v>
      </c>
      <c r="E40" s="102">
        <v>16.5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46"/>
      <c r="R40" s="46"/>
      <c r="S40"/>
    </row>
    <row r="41" spans="1:18" ht="24.75">
      <c r="A41" s="165" t="s">
        <v>202</v>
      </c>
      <c r="B41" s="165"/>
      <c r="C41" s="160" t="s">
        <v>186</v>
      </c>
      <c r="D41" s="161" t="s">
        <v>161</v>
      </c>
      <c r="E41" s="167">
        <v>55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</row>
    <row r="42" spans="1:18" ht="12">
      <c r="A42" s="165" t="s">
        <v>245</v>
      </c>
      <c r="B42" s="165"/>
      <c r="C42" s="159" t="s">
        <v>246</v>
      </c>
      <c r="D42" s="161" t="s">
        <v>65</v>
      </c>
      <c r="E42" s="167">
        <v>15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24.75">
      <c r="A43" s="165" t="s">
        <v>247</v>
      </c>
      <c r="B43" s="165"/>
      <c r="C43" s="154" t="s">
        <v>188</v>
      </c>
      <c r="D43" s="102" t="s">
        <v>166</v>
      </c>
      <c r="E43" s="102">
        <v>69</v>
      </c>
      <c r="F43" s="138"/>
      <c r="G43" s="138"/>
      <c r="H43" s="138"/>
      <c r="I43" s="141"/>
      <c r="J43" s="141"/>
      <c r="K43" s="142"/>
      <c r="L43" s="142"/>
      <c r="M43" s="142"/>
      <c r="N43" s="142"/>
      <c r="O43" s="142"/>
      <c r="P43" s="142"/>
      <c r="Q43"/>
      <c r="R43"/>
    </row>
    <row r="44" spans="1:18" ht="24.75">
      <c r="A44" s="165" t="s">
        <v>248</v>
      </c>
      <c r="B44" s="165"/>
      <c r="C44" s="154" t="s">
        <v>203</v>
      </c>
      <c r="D44" s="102"/>
      <c r="E44" s="102"/>
      <c r="F44" s="143"/>
      <c r="G44" s="143"/>
      <c r="H44" s="138"/>
      <c r="I44" s="138"/>
      <c r="J44" s="143"/>
      <c r="K44" s="143"/>
      <c r="L44" s="143"/>
      <c r="M44" s="143"/>
      <c r="N44" s="143"/>
      <c r="O44" s="143"/>
      <c r="P44" s="143"/>
      <c r="Q44"/>
      <c r="R44"/>
    </row>
    <row r="45" spans="1:18" s="43" customFormat="1" ht="12">
      <c r="A45" s="165" t="s">
        <v>249</v>
      </c>
      <c r="B45" s="165"/>
      <c r="C45" s="155" t="s">
        <v>191</v>
      </c>
      <c r="D45" s="102" t="s">
        <v>36</v>
      </c>
      <c r="E45" s="102">
        <v>27</v>
      </c>
      <c r="F45" s="143"/>
      <c r="G45" s="143"/>
      <c r="H45" s="138"/>
      <c r="I45" s="138"/>
      <c r="J45" s="138"/>
      <c r="K45" s="138"/>
      <c r="L45" s="138"/>
      <c r="M45" s="143"/>
      <c r="N45" s="143"/>
      <c r="O45" s="143"/>
      <c r="P45" s="143"/>
      <c r="Q45"/>
      <c r="R45"/>
    </row>
    <row r="46" spans="1:18" s="43" customFormat="1" ht="12">
      <c r="A46" s="165" t="s">
        <v>250</v>
      </c>
      <c r="B46" s="165"/>
      <c r="C46" s="155" t="s">
        <v>234</v>
      </c>
      <c r="D46" s="102" t="s">
        <v>36</v>
      </c>
      <c r="E46" s="102">
        <v>94.6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24.75">
      <c r="A47" s="165" t="s">
        <v>251</v>
      </c>
      <c r="B47" s="165"/>
      <c r="C47" s="155" t="s">
        <v>201</v>
      </c>
      <c r="D47" s="102" t="s">
        <v>36</v>
      </c>
      <c r="E47" s="102">
        <v>7.5</v>
      </c>
      <c r="F47" s="150"/>
      <c r="G47" s="150"/>
      <c r="H47" s="151"/>
      <c r="I47" s="151"/>
      <c r="J47" s="152"/>
      <c r="K47" s="152"/>
      <c r="L47" s="152"/>
      <c r="M47" s="150"/>
      <c r="N47" s="150"/>
      <c r="O47" s="150"/>
      <c r="P47" s="150"/>
      <c r="Q47" s="42"/>
      <c r="R47" s="42"/>
    </row>
    <row r="48" spans="1:18" s="43" customFormat="1" ht="12.75">
      <c r="A48" s="178"/>
      <c r="B48" s="179"/>
      <c r="C48" s="180" t="s">
        <v>374</v>
      </c>
      <c r="D48" s="181"/>
      <c r="E48" s="102"/>
      <c r="F48" s="183"/>
      <c r="G48" s="150"/>
      <c r="H48" s="151"/>
      <c r="I48" s="151"/>
      <c r="J48" s="152"/>
      <c r="K48" s="152"/>
      <c r="L48" s="152"/>
      <c r="M48" s="150"/>
      <c r="N48" s="150"/>
      <c r="O48" s="150"/>
      <c r="P48" s="150"/>
      <c r="Q48" s="42"/>
      <c r="R48" s="42"/>
    </row>
    <row r="49" spans="1:18" s="43" customFormat="1" ht="37.5">
      <c r="A49" s="178" t="s">
        <v>375</v>
      </c>
      <c r="B49" s="179"/>
      <c r="C49" s="182" t="s">
        <v>376</v>
      </c>
      <c r="D49" s="181" t="s">
        <v>39</v>
      </c>
      <c r="E49" s="102">
        <v>1</v>
      </c>
      <c r="F49" s="183"/>
      <c r="G49" s="150"/>
      <c r="H49" s="151"/>
      <c r="I49" s="151"/>
      <c r="J49" s="152"/>
      <c r="K49" s="152"/>
      <c r="L49" s="152"/>
      <c r="M49" s="150"/>
      <c r="N49" s="150"/>
      <c r="O49" s="150"/>
      <c r="P49" s="150"/>
      <c r="Q49" s="42"/>
      <c r="R49" s="42"/>
    </row>
    <row r="50" spans="1:16" ht="25.5">
      <c r="A50" s="94"/>
      <c r="B50" s="88"/>
      <c r="C50" s="89" t="s">
        <v>33</v>
      </c>
      <c r="D50" s="90"/>
      <c r="E50" s="90"/>
      <c r="F50" s="87"/>
      <c r="G50" s="87"/>
      <c r="H50" s="87"/>
      <c r="I50" s="87"/>
      <c r="J50" s="87"/>
      <c r="K50" s="96"/>
      <c r="L50" s="112"/>
      <c r="M50" s="112"/>
      <c r="N50" s="112"/>
      <c r="O50" s="112"/>
      <c r="P50" s="112"/>
    </row>
    <row r="51" spans="1:16" ht="12.75">
      <c r="A51" s="103"/>
      <c r="B51" s="104"/>
      <c r="C51" s="171"/>
      <c r="D51" s="105"/>
      <c r="E51" s="105"/>
      <c r="F51" s="106"/>
      <c r="G51" s="106"/>
      <c r="H51" s="106"/>
      <c r="I51" s="106"/>
      <c r="J51" s="106"/>
      <c r="K51" s="107"/>
      <c r="L51" s="168"/>
      <c r="M51" s="168"/>
      <c r="N51" s="168"/>
      <c r="O51" s="168"/>
      <c r="P51" s="168"/>
    </row>
    <row r="52" spans="1:16" ht="12.75">
      <c r="A52" s="103"/>
      <c r="B52" s="104"/>
      <c r="C52" s="171"/>
      <c r="D52" s="105"/>
      <c r="E52" s="105"/>
      <c r="F52" s="106"/>
      <c r="G52" s="106"/>
      <c r="H52" s="106"/>
      <c r="I52" s="106"/>
      <c r="J52" s="106"/>
      <c r="K52" s="107"/>
      <c r="L52" s="168"/>
      <c r="M52" s="168"/>
      <c r="N52" s="168"/>
      <c r="O52" s="168"/>
      <c r="P52" s="168"/>
    </row>
    <row r="53" spans="1:16" ht="12">
      <c r="A53" s="1" t="s">
        <v>69</v>
      </c>
      <c r="B53" s="45"/>
      <c r="C53" s="9"/>
      <c r="D53" s="63"/>
      <c r="E53" s="63"/>
      <c r="F53"/>
      <c r="G53"/>
      <c r="H53"/>
      <c r="I53"/>
      <c r="J53"/>
      <c r="K53"/>
      <c r="L53"/>
      <c r="M53"/>
      <c r="N53"/>
      <c r="O53" s="63"/>
      <c r="P53" s="56"/>
    </row>
    <row r="54" spans="1:16" ht="12">
      <c r="A54" s="1"/>
      <c r="B54" s="45"/>
      <c r="C54" s="9"/>
      <c r="D54" s="63"/>
      <c r="E54" s="63"/>
      <c r="F54"/>
      <c r="G54"/>
      <c r="H54"/>
      <c r="I54"/>
      <c r="J54"/>
      <c r="K54"/>
      <c r="L54"/>
      <c r="M54"/>
      <c r="N54"/>
      <c r="O54"/>
      <c r="P54" s="77"/>
    </row>
    <row r="55" ht="12">
      <c r="A55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  <ignoredErrors>
    <ignoredError sqref="A13:A24 A25:A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3"/>
  <sheetViews>
    <sheetView zoomScaleSheetLayoutView="85" zoomScalePageLayoutView="0" workbookViewId="0" topLeftCell="A1">
      <pane ySplit="12" topLeftCell="A43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259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254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253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20"/>
      <c r="B13" s="120"/>
      <c r="C13" s="121" t="s">
        <v>37</v>
      </c>
      <c r="D13" s="122"/>
      <c r="E13" s="12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22">
        <v>1</v>
      </c>
      <c r="B14" s="124"/>
      <c r="C14" s="144" t="s">
        <v>38</v>
      </c>
      <c r="D14" s="126" t="s">
        <v>39</v>
      </c>
      <c r="E14" s="127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17.25" customHeight="1">
      <c r="A15" s="122"/>
      <c r="B15" s="124"/>
      <c r="C15" s="121" t="s">
        <v>40</v>
      </c>
      <c r="D15" s="129"/>
      <c r="E15" s="127"/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9.5" customHeight="1">
      <c r="A16" s="122">
        <v>2</v>
      </c>
      <c r="B16" s="124"/>
      <c r="C16" s="125" t="s">
        <v>89</v>
      </c>
      <c r="D16" s="129" t="s">
        <v>41</v>
      </c>
      <c r="E16" s="127">
        <v>1</v>
      </c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22">
        <v>3</v>
      </c>
      <c r="B17" s="124"/>
      <c r="C17" s="125" t="s">
        <v>42</v>
      </c>
      <c r="D17" s="126" t="s">
        <v>39</v>
      </c>
      <c r="E17" s="127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22">
        <v>4</v>
      </c>
      <c r="B18" s="124"/>
      <c r="C18" s="125" t="s">
        <v>43</v>
      </c>
      <c r="D18" s="126" t="s">
        <v>39</v>
      </c>
      <c r="E18" s="127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15" customHeight="1">
      <c r="A19" s="122">
        <v>5</v>
      </c>
      <c r="B19" s="124"/>
      <c r="C19" s="125" t="s">
        <v>90</v>
      </c>
      <c r="D19" s="126" t="s">
        <v>41</v>
      </c>
      <c r="E19" s="127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54" customHeight="1">
      <c r="A20" s="122">
        <v>6</v>
      </c>
      <c r="B20" s="124"/>
      <c r="C20" s="125" t="s">
        <v>44</v>
      </c>
      <c r="D20" s="126" t="s">
        <v>41</v>
      </c>
      <c r="E20" s="127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25.5" customHeight="1">
      <c r="A21" s="122">
        <v>7</v>
      </c>
      <c r="B21" s="124"/>
      <c r="C21" s="125" t="s">
        <v>59</v>
      </c>
      <c r="D21" s="126" t="s">
        <v>39</v>
      </c>
      <c r="E21" s="127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33" customHeight="1">
      <c r="A22" s="122">
        <v>8</v>
      </c>
      <c r="B22" s="124"/>
      <c r="C22" s="125" t="s">
        <v>45</v>
      </c>
      <c r="D22" s="126" t="s">
        <v>39</v>
      </c>
      <c r="E22" s="127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28.5" customHeight="1">
      <c r="A23" s="122">
        <v>9</v>
      </c>
      <c r="B23" s="124"/>
      <c r="C23" s="125" t="s">
        <v>46</v>
      </c>
      <c r="D23" s="129" t="s">
        <v>47</v>
      </c>
      <c r="E23" s="127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99" customFormat="1" ht="26.25" customHeight="1">
      <c r="A24" s="122">
        <v>10</v>
      </c>
      <c r="B24" s="124"/>
      <c r="C24" s="125" t="s">
        <v>48</v>
      </c>
      <c r="D24" s="126" t="s">
        <v>39</v>
      </c>
      <c r="E24" s="127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97"/>
      <c r="R24" s="98"/>
      <c r="S24" s="98"/>
    </row>
    <row r="25" spans="1:19" s="99" customFormat="1" ht="59.25" customHeight="1">
      <c r="A25" s="122">
        <v>11</v>
      </c>
      <c r="B25" s="124"/>
      <c r="C25" s="125" t="s">
        <v>91</v>
      </c>
      <c r="D25" s="129" t="s">
        <v>47</v>
      </c>
      <c r="E25" s="127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53" customFormat="1" ht="24.75" customHeight="1">
      <c r="A26" s="122">
        <v>12</v>
      </c>
      <c r="B26" s="124"/>
      <c r="C26" s="125" t="s">
        <v>92</v>
      </c>
      <c r="D26" s="129" t="s">
        <v>47</v>
      </c>
      <c r="E26" s="127">
        <v>2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55"/>
      <c r="R26" s="45"/>
      <c r="S26" s="45"/>
    </row>
    <row r="27" spans="1:19" s="99" customFormat="1" ht="26.25" customHeight="1">
      <c r="A27" s="122">
        <v>13</v>
      </c>
      <c r="B27" s="124"/>
      <c r="C27" s="125" t="s">
        <v>260</v>
      </c>
      <c r="D27" s="126" t="s">
        <v>39</v>
      </c>
      <c r="E27" s="127">
        <v>1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23.25" customHeight="1">
      <c r="A28" s="122"/>
      <c r="B28" s="124"/>
      <c r="C28" s="128" t="s">
        <v>62</v>
      </c>
      <c r="D28" s="129"/>
      <c r="E28" s="127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18" customHeight="1">
      <c r="A29" s="122">
        <v>14</v>
      </c>
      <c r="B29" s="124"/>
      <c r="C29" s="125" t="s">
        <v>261</v>
      </c>
      <c r="D29" s="129" t="s">
        <v>47</v>
      </c>
      <c r="E29" s="129">
        <v>2</v>
      </c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9.5" customHeight="1">
      <c r="A30" s="122">
        <v>15</v>
      </c>
      <c r="B30" s="124"/>
      <c r="C30" s="125" t="s">
        <v>262</v>
      </c>
      <c r="D30" s="129" t="s">
        <v>47</v>
      </c>
      <c r="E30" s="127">
        <v>1</v>
      </c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53" customFormat="1" ht="16.5" customHeight="1">
      <c r="A31" s="122"/>
      <c r="B31" s="124"/>
      <c r="C31" s="121" t="s">
        <v>263</v>
      </c>
      <c r="D31" s="130"/>
      <c r="E31" s="127"/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24" customHeight="1">
      <c r="A32" s="122">
        <v>16</v>
      </c>
      <c r="B32" s="124"/>
      <c r="C32" s="144" t="s">
        <v>94</v>
      </c>
      <c r="D32" s="130" t="s">
        <v>84</v>
      </c>
      <c r="E32" s="127">
        <v>31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99" customFormat="1" ht="22.5" customHeight="1">
      <c r="A33" s="122">
        <v>17</v>
      </c>
      <c r="B33" s="124"/>
      <c r="C33" s="134" t="s">
        <v>264</v>
      </c>
      <c r="D33" s="126" t="s">
        <v>75</v>
      </c>
      <c r="E33" s="127">
        <v>4.5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97"/>
      <c r="R33" s="98"/>
      <c r="S33" s="98"/>
    </row>
    <row r="34" spans="1:19" s="53" customFormat="1" ht="14.25">
      <c r="A34" s="122">
        <v>18</v>
      </c>
      <c r="B34" s="124"/>
      <c r="C34" s="134" t="s">
        <v>265</v>
      </c>
      <c r="D34" s="126" t="s">
        <v>75</v>
      </c>
      <c r="E34" s="127">
        <v>18</v>
      </c>
      <c r="F34" s="87"/>
      <c r="G34" s="87"/>
      <c r="H34" s="87"/>
      <c r="I34" s="87"/>
      <c r="J34" s="87"/>
      <c r="K34" s="96"/>
      <c r="L34" s="112"/>
      <c r="M34" s="112"/>
      <c r="N34" s="112"/>
      <c r="O34" s="112"/>
      <c r="P34" s="112"/>
      <c r="Q34" s="57"/>
      <c r="R34" s="57"/>
      <c r="S34"/>
    </row>
    <row r="35" spans="1:19" s="53" customFormat="1" ht="14.25">
      <c r="A35" s="122">
        <v>19</v>
      </c>
      <c r="B35" s="124"/>
      <c r="C35" s="131" t="s">
        <v>95</v>
      </c>
      <c r="D35" s="126" t="s">
        <v>75</v>
      </c>
      <c r="E35" s="127">
        <v>3.5</v>
      </c>
      <c r="F35" s="87"/>
      <c r="G35" s="87"/>
      <c r="H35" s="87"/>
      <c r="I35" s="87"/>
      <c r="J35" s="87"/>
      <c r="K35" s="96"/>
      <c r="L35" s="135"/>
      <c r="M35" s="135"/>
      <c r="N35" s="135"/>
      <c r="O35" s="135"/>
      <c r="P35" s="135"/>
      <c r="Q35" s="57"/>
      <c r="R35" s="57"/>
      <c r="S35"/>
    </row>
    <row r="36" spans="1:16" s="44" customFormat="1" ht="14.25">
      <c r="A36" s="122">
        <v>20</v>
      </c>
      <c r="B36" s="124"/>
      <c r="C36" s="131" t="s">
        <v>266</v>
      </c>
      <c r="D36" s="126" t="s">
        <v>75</v>
      </c>
      <c r="E36" s="127">
        <v>4.5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8" s="44" customFormat="1" ht="14.25">
      <c r="A37" s="122">
        <v>21</v>
      </c>
      <c r="B37" s="124"/>
      <c r="C37" s="131" t="s">
        <v>267</v>
      </c>
      <c r="D37" s="126" t="s">
        <v>75</v>
      </c>
      <c r="E37" s="127">
        <v>3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65"/>
      <c r="R37" s="73"/>
    </row>
    <row r="38" spans="1:19" s="44" customFormat="1" ht="14.25">
      <c r="A38" s="122">
        <v>22</v>
      </c>
      <c r="B38" s="124"/>
      <c r="C38" s="131" t="s">
        <v>268</v>
      </c>
      <c r="D38" s="126" t="s">
        <v>75</v>
      </c>
      <c r="E38" s="127">
        <v>1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65"/>
      <c r="Q38" s="46"/>
      <c r="R38" s="46"/>
      <c r="S38"/>
    </row>
    <row r="39" spans="1:19" ht="14.25">
      <c r="A39" s="122">
        <v>23</v>
      </c>
      <c r="B39" s="124"/>
      <c r="C39" s="131" t="s">
        <v>269</v>
      </c>
      <c r="D39" s="126" t="s">
        <v>75</v>
      </c>
      <c r="E39" s="127">
        <v>1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0"/>
      <c r="Q39" s="46"/>
      <c r="R39" s="46"/>
      <c r="S39"/>
    </row>
    <row r="40" spans="1:19" s="45" customFormat="1" ht="14.25">
      <c r="A40" s="122">
        <v>24</v>
      </c>
      <c r="B40" s="124"/>
      <c r="C40" s="131" t="s">
        <v>50</v>
      </c>
      <c r="D40" s="126" t="s">
        <v>75</v>
      </c>
      <c r="E40" s="127">
        <v>13.5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46"/>
      <c r="R40" s="46"/>
      <c r="S40"/>
    </row>
    <row r="41" spans="1:18" ht="12.75">
      <c r="A41" s="122"/>
      <c r="B41" s="124"/>
      <c r="C41" s="121" t="s">
        <v>51</v>
      </c>
      <c r="D41" s="130"/>
      <c r="E41" s="12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</row>
    <row r="42" spans="1:18" ht="14.25">
      <c r="A42" s="122">
        <v>25</v>
      </c>
      <c r="B42" s="124"/>
      <c r="C42" s="144" t="s">
        <v>76</v>
      </c>
      <c r="D42" s="126" t="s">
        <v>75</v>
      </c>
      <c r="E42" s="127">
        <f>(E40+E33+E39+E36+E38)*1.4</f>
        <v>34.3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14.25">
      <c r="A43" s="122">
        <v>26</v>
      </c>
      <c r="B43" s="124"/>
      <c r="C43" s="144" t="s">
        <v>96</v>
      </c>
      <c r="D43" s="126" t="s">
        <v>75</v>
      </c>
      <c r="E43" s="127">
        <f>E34*1.4</f>
        <v>25.2</v>
      </c>
      <c r="F43" s="138"/>
      <c r="G43" s="138"/>
      <c r="H43" s="138"/>
      <c r="I43" s="141"/>
      <c r="J43" s="141"/>
      <c r="K43" s="142"/>
      <c r="L43" s="142"/>
      <c r="M43" s="142"/>
      <c r="N43" s="142"/>
      <c r="O43" s="142"/>
      <c r="P43" s="142"/>
      <c r="Q43"/>
      <c r="R43"/>
    </row>
    <row r="44" spans="1:18" ht="14.25">
      <c r="A44" s="122">
        <v>27</v>
      </c>
      <c r="B44" s="124"/>
      <c r="C44" s="144" t="s">
        <v>86</v>
      </c>
      <c r="D44" s="126" t="s">
        <v>75</v>
      </c>
      <c r="E44" s="127">
        <f>E37*1.4</f>
        <v>4.2</v>
      </c>
      <c r="F44" s="143"/>
      <c r="G44" s="143"/>
      <c r="H44" s="138"/>
      <c r="I44" s="138"/>
      <c r="J44" s="143"/>
      <c r="K44" s="143"/>
      <c r="L44" s="143"/>
      <c r="M44" s="143"/>
      <c r="N44" s="143"/>
      <c r="O44" s="143"/>
      <c r="P44" s="143"/>
      <c r="Q44"/>
      <c r="R44"/>
    </row>
    <row r="45" spans="1:18" s="43" customFormat="1" ht="14.25">
      <c r="A45" s="122">
        <v>28</v>
      </c>
      <c r="B45" s="124"/>
      <c r="C45" s="131" t="s">
        <v>87</v>
      </c>
      <c r="D45" s="126" t="s">
        <v>75</v>
      </c>
      <c r="E45" s="127">
        <f>E35*1.4</f>
        <v>4.9</v>
      </c>
      <c r="F45" s="143"/>
      <c r="G45" s="143"/>
      <c r="H45" s="138"/>
      <c r="I45" s="138"/>
      <c r="J45" s="138"/>
      <c r="K45" s="138"/>
      <c r="L45" s="138"/>
      <c r="M45" s="143"/>
      <c r="N45" s="143"/>
      <c r="O45" s="143"/>
      <c r="P45" s="143"/>
      <c r="Q45"/>
      <c r="R45"/>
    </row>
    <row r="46" spans="1:18" s="43" customFormat="1" ht="12.75">
      <c r="A46" s="122">
        <v>29</v>
      </c>
      <c r="B46" s="124"/>
      <c r="C46" s="125" t="s">
        <v>52</v>
      </c>
      <c r="D46" s="126" t="s">
        <v>36</v>
      </c>
      <c r="E46" s="127">
        <v>0.3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12.75">
      <c r="A47" s="122">
        <v>30</v>
      </c>
      <c r="B47" s="124"/>
      <c r="C47" s="125" t="s">
        <v>270</v>
      </c>
      <c r="D47" s="126" t="s">
        <v>36</v>
      </c>
      <c r="E47" s="127">
        <v>0.1</v>
      </c>
      <c r="F47" s="150"/>
      <c r="G47" s="150"/>
      <c r="H47" s="151"/>
      <c r="I47" s="151"/>
      <c r="J47" s="152"/>
      <c r="K47" s="152"/>
      <c r="L47" s="152"/>
      <c r="M47" s="150"/>
      <c r="N47" s="150"/>
      <c r="O47" s="150"/>
      <c r="P47" s="150"/>
      <c r="Q47" s="42"/>
      <c r="R47" s="42"/>
    </row>
    <row r="48" spans="1:16" ht="12.75">
      <c r="A48" s="122"/>
      <c r="B48" s="124"/>
      <c r="C48" s="128" t="s">
        <v>77</v>
      </c>
      <c r="D48" s="126"/>
      <c r="E48" s="127"/>
      <c r="F48" s="87"/>
      <c r="G48" s="87"/>
      <c r="H48" s="87"/>
      <c r="I48" s="87"/>
      <c r="J48" s="87"/>
      <c r="K48" s="96"/>
      <c r="L48" s="112"/>
      <c r="M48" s="112"/>
      <c r="N48" s="112"/>
      <c r="O48" s="112"/>
      <c r="P48" s="112"/>
    </row>
    <row r="49" spans="1:16" ht="14.25">
      <c r="A49" s="122">
        <v>31</v>
      </c>
      <c r="B49" s="124"/>
      <c r="C49" s="131" t="s">
        <v>68</v>
      </c>
      <c r="D49" s="126" t="s">
        <v>75</v>
      </c>
      <c r="E49" s="127">
        <v>25.5</v>
      </c>
      <c r="F49" s="87"/>
      <c r="G49" s="87"/>
      <c r="H49" s="87"/>
      <c r="I49" s="87"/>
      <c r="J49" s="87"/>
      <c r="K49" s="96"/>
      <c r="L49" s="112"/>
      <c r="M49" s="112"/>
      <c r="N49" s="112"/>
      <c r="O49" s="112"/>
      <c r="P49" s="112"/>
    </row>
    <row r="50" spans="1:16" ht="14.25">
      <c r="A50" s="122">
        <v>32</v>
      </c>
      <c r="B50" s="124"/>
      <c r="C50" s="131" t="s">
        <v>53</v>
      </c>
      <c r="D50" s="126" t="s">
        <v>75</v>
      </c>
      <c r="E50" s="127">
        <v>7</v>
      </c>
      <c r="F50" s="87"/>
      <c r="G50" s="87"/>
      <c r="H50" s="87"/>
      <c r="I50" s="87"/>
      <c r="J50" s="87"/>
      <c r="K50" s="96"/>
      <c r="L50" s="112"/>
      <c r="M50" s="112"/>
      <c r="N50" s="112"/>
      <c r="O50" s="112"/>
      <c r="P50" s="112"/>
    </row>
    <row r="51" spans="1:16" ht="14.25">
      <c r="A51" s="122">
        <v>33</v>
      </c>
      <c r="B51" s="124"/>
      <c r="C51" s="131" t="s">
        <v>54</v>
      </c>
      <c r="D51" s="126" t="s">
        <v>78</v>
      </c>
      <c r="E51" s="127">
        <v>62.5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65"/>
    </row>
    <row r="52" spans="1:16" ht="14.25">
      <c r="A52" s="122">
        <v>34</v>
      </c>
      <c r="B52" s="124"/>
      <c r="C52" s="131" t="s">
        <v>55</v>
      </c>
      <c r="D52" s="126" t="s">
        <v>78</v>
      </c>
      <c r="E52" s="127">
        <v>161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40"/>
    </row>
    <row r="53" spans="1:16" ht="12.75">
      <c r="A53" s="122"/>
      <c r="B53" s="124"/>
      <c r="C53" s="121" t="s">
        <v>56</v>
      </c>
      <c r="D53" s="130"/>
      <c r="E53" s="13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25.5">
      <c r="A54" s="122">
        <v>35</v>
      </c>
      <c r="B54" s="124"/>
      <c r="C54" s="144" t="s">
        <v>57</v>
      </c>
      <c r="D54" s="126" t="s">
        <v>39</v>
      </c>
      <c r="E54" s="127">
        <v>1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12.75">
      <c r="A55" s="122"/>
      <c r="B55" s="124"/>
      <c r="C55" s="177" t="s">
        <v>374</v>
      </c>
      <c r="D55" s="126"/>
      <c r="E55" s="127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39">
      <c r="A56" s="122">
        <v>36</v>
      </c>
      <c r="B56" s="124"/>
      <c r="C56" s="125" t="s">
        <v>376</v>
      </c>
      <c r="D56" s="126" t="s">
        <v>39</v>
      </c>
      <c r="E56" s="127">
        <v>1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25.5">
      <c r="A57" s="94"/>
      <c r="B57" s="88"/>
      <c r="C57" s="89" t="s">
        <v>33</v>
      </c>
      <c r="D57" s="90"/>
      <c r="E57" s="90"/>
      <c r="F57" s="87"/>
      <c r="G57" s="87"/>
      <c r="H57" s="87"/>
      <c r="I57" s="87"/>
      <c r="J57" s="87"/>
      <c r="K57" s="96"/>
      <c r="L57" s="112"/>
      <c r="M57" s="112"/>
      <c r="N57" s="112"/>
      <c r="O57" s="112"/>
      <c r="P57" s="112"/>
    </row>
    <row r="58" spans="2:16" ht="12.75">
      <c r="B58" s="145"/>
      <c r="C58" s="133" t="s">
        <v>79</v>
      </c>
      <c r="D58" s="146"/>
      <c r="E58" s="146"/>
      <c r="F58" s="147"/>
      <c r="G58" s="147"/>
      <c r="H58" s="147"/>
      <c r="I58" s="147"/>
      <c r="J58" s="147"/>
      <c r="K58" s="148"/>
      <c r="L58" s="149"/>
      <c r="M58" s="149"/>
      <c r="N58" s="149"/>
      <c r="O58" s="149"/>
      <c r="P58" s="149"/>
    </row>
    <row r="59" spans="1:16" ht="12.75">
      <c r="A59" s="95"/>
      <c r="B59" s="54"/>
      <c r="C59" s="133" t="s">
        <v>80</v>
      </c>
      <c r="D59" s="10"/>
      <c r="E59" s="10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">
      <c r="A60" s="91"/>
      <c r="B60" s="49"/>
      <c r="C60" s="14"/>
      <c r="D60" s="10"/>
      <c r="E60" s="10"/>
      <c r="F60" s="44"/>
      <c r="G60" s="44"/>
      <c r="H60" s="44"/>
      <c r="I60" s="44"/>
      <c r="J60" s="44"/>
      <c r="K60" s="44"/>
      <c r="L60" s="44"/>
      <c r="M60" s="44"/>
      <c r="N60" s="44"/>
      <c r="O60" s="74"/>
      <c r="P60" s="56"/>
    </row>
    <row r="61" spans="1:16" ht="12">
      <c r="A61" s="1" t="s">
        <v>69</v>
      </c>
      <c r="B61" s="45"/>
      <c r="C61" s="9"/>
      <c r="D61" s="63"/>
      <c r="E61" s="63"/>
      <c r="F61"/>
      <c r="G61"/>
      <c r="H61"/>
      <c r="I61"/>
      <c r="J61"/>
      <c r="K61"/>
      <c r="L61"/>
      <c r="M61"/>
      <c r="N61"/>
      <c r="O61" s="63"/>
      <c r="P61" s="56"/>
    </row>
    <row r="62" spans="1:16" ht="12">
      <c r="A62" s="1"/>
      <c r="B62" s="45"/>
      <c r="C62" s="9"/>
      <c r="D62" s="63"/>
      <c r="E62" s="63"/>
      <c r="F62"/>
      <c r="G62"/>
      <c r="H62"/>
      <c r="I62"/>
      <c r="J62"/>
      <c r="K62"/>
      <c r="L62"/>
      <c r="M62"/>
      <c r="N62"/>
      <c r="O62"/>
      <c r="P62" s="77"/>
    </row>
    <row r="63" ht="12">
      <c r="A63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109"/>
  <sheetViews>
    <sheetView zoomScaleSheetLayoutView="85" zoomScalePageLayoutView="0" workbookViewId="0" topLeftCell="A1">
      <pane ySplit="12" topLeftCell="A91" activePane="bottomLeft" state="frozen"/>
      <selection pane="topLeft" activeCell="A1" sqref="A1"/>
      <selection pane="bottomLeft" activeCell="G106" sqref="G106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274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273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272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20"/>
      <c r="B13" s="120"/>
      <c r="C13" s="121" t="s">
        <v>37</v>
      </c>
      <c r="D13" s="122"/>
      <c r="E13" s="12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22">
        <v>1</v>
      </c>
      <c r="B14" s="124"/>
      <c r="C14" s="144" t="s">
        <v>38</v>
      </c>
      <c r="D14" s="126" t="s">
        <v>39</v>
      </c>
      <c r="E14" s="127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21" customHeight="1">
      <c r="A15" s="122">
        <v>2</v>
      </c>
      <c r="B15" s="124"/>
      <c r="C15" s="144" t="s">
        <v>275</v>
      </c>
      <c r="D15" s="126" t="s">
        <v>41</v>
      </c>
      <c r="E15" s="127">
        <v>1</v>
      </c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8.75" customHeight="1">
      <c r="A16" s="122"/>
      <c r="B16" s="124"/>
      <c r="C16" s="121" t="s">
        <v>40</v>
      </c>
      <c r="D16" s="129"/>
      <c r="E16" s="127"/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22">
        <v>3</v>
      </c>
      <c r="B17" s="124"/>
      <c r="C17" s="125" t="s">
        <v>89</v>
      </c>
      <c r="D17" s="129" t="s">
        <v>41</v>
      </c>
      <c r="E17" s="127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18.75" customHeight="1">
      <c r="A18" s="122">
        <v>4</v>
      </c>
      <c r="B18" s="124"/>
      <c r="C18" s="125" t="s">
        <v>42</v>
      </c>
      <c r="D18" s="126" t="s">
        <v>39</v>
      </c>
      <c r="E18" s="127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22">
        <v>5</v>
      </c>
      <c r="B19" s="124"/>
      <c r="C19" s="125" t="s">
        <v>43</v>
      </c>
      <c r="D19" s="126" t="s">
        <v>39</v>
      </c>
      <c r="E19" s="127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27" customHeight="1">
      <c r="A20" s="122">
        <v>6</v>
      </c>
      <c r="B20" s="124"/>
      <c r="C20" s="125" t="s">
        <v>82</v>
      </c>
      <c r="D20" s="126" t="s">
        <v>39</v>
      </c>
      <c r="E20" s="127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19.5" customHeight="1">
      <c r="A21" s="122">
        <v>7</v>
      </c>
      <c r="B21" s="124"/>
      <c r="C21" s="125" t="s">
        <v>90</v>
      </c>
      <c r="D21" s="126" t="s">
        <v>41</v>
      </c>
      <c r="E21" s="127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39" customHeight="1">
      <c r="A22" s="122">
        <v>8</v>
      </c>
      <c r="B22" s="124"/>
      <c r="C22" s="125" t="s">
        <v>276</v>
      </c>
      <c r="D22" s="126" t="s">
        <v>41</v>
      </c>
      <c r="E22" s="127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48.75" customHeight="1">
      <c r="A23" s="122">
        <v>9</v>
      </c>
      <c r="B23" s="124"/>
      <c r="C23" s="125" t="s">
        <v>59</v>
      </c>
      <c r="D23" s="126" t="s">
        <v>39</v>
      </c>
      <c r="E23" s="127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99" customFormat="1" ht="26.25" customHeight="1">
      <c r="A24" s="122">
        <v>10</v>
      </c>
      <c r="B24" s="124"/>
      <c r="C24" s="125" t="s">
        <v>45</v>
      </c>
      <c r="D24" s="126" t="s">
        <v>39</v>
      </c>
      <c r="E24" s="127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97"/>
      <c r="R24" s="98"/>
      <c r="S24" s="98"/>
    </row>
    <row r="25" spans="1:19" s="99" customFormat="1" ht="31.5" customHeight="1">
      <c r="A25" s="122">
        <v>11</v>
      </c>
      <c r="B25" s="124"/>
      <c r="C25" s="125" t="s">
        <v>46</v>
      </c>
      <c r="D25" s="129" t="s">
        <v>47</v>
      </c>
      <c r="E25" s="127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53" customFormat="1" ht="24.75" customHeight="1">
      <c r="A26" s="122">
        <v>12</v>
      </c>
      <c r="B26" s="124"/>
      <c r="C26" s="125" t="s">
        <v>48</v>
      </c>
      <c r="D26" s="126" t="s">
        <v>39</v>
      </c>
      <c r="E26" s="127">
        <v>1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55"/>
      <c r="R26" s="45"/>
      <c r="S26" s="45"/>
    </row>
    <row r="27" spans="1:19" s="99" customFormat="1" ht="52.5" customHeight="1">
      <c r="A27" s="122">
        <v>13</v>
      </c>
      <c r="B27" s="124"/>
      <c r="C27" s="125" t="s">
        <v>100</v>
      </c>
      <c r="D27" s="129" t="s">
        <v>47</v>
      </c>
      <c r="E27" s="127">
        <v>7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36.75" customHeight="1">
      <c r="A28" s="122">
        <v>14</v>
      </c>
      <c r="B28" s="124"/>
      <c r="C28" s="125" t="s">
        <v>92</v>
      </c>
      <c r="D28" s="129" t="s">
        <v>47</v>
      </c>
      <c r="E28" s="127">
        <v>4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30.75" customHeight="1">
      <c r="A29" s="122">
        <v>15</v>
      </c>
      <c r="B29" s="124"/>
      <c r="C29" s="125" t="s">
        <v>81</v>
      </c>
      <c r="D29" s="129" t="s">
        <v>47</v>
      </c>
      <c r="E29" s="127">
        <v>1</v>
      </c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9.5" customHeight="1">
      <c r="A30" s="122"/>
      <c r="B30" s="124"/>
      <c r="C30" s="128" t="s">
        <v>277</v>
      </c>
      <c r="D30" s="129"/>
      <c r="E30" s="127"/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53" customFormat="1" ht="18" customHeight="1">
      <c r="A31" s="122"/>
      <c r="B31" s="124"/>
      <c r="C31" s="174" t="s">
        <v>278</v>
      </c>
      <c r="D31" s="129"/>
      <c r="E31" s="127"/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16.5" customHeight="1">
      <c r="A32" s="122">
        <v>16</v>
      </c>
      <c r="B32" s="124"/>
      <c r="C32" s="125" t="s">
        <v>279</v>
      </c>
      <c r="D32" s="129" t="s">
        <v>65</v>
      </c>
      <c r="E32" s="127">
        <v>13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99" customFormat="1" ht="15.75" customHeight="1">
      <c r="A33" s="122">
        <v>17</v>
      </c>
      <c r="B33" s="124"/>
      <c r="C33" s="125" t="s">
        <v>280</v>
      </c>
      <c r="D33" s="129" t="s">
        <v>65</v>
      </c>
      <c r="E33" s="127">
        <v>12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97"/>
      <c r="R33" s="98"/>
      <c r="S33" s="98"/>
    </row>
    <row r="34" spans="1:19" s="53" customFormat="1" ht="12.75">
      <c r="A34" s="122">
        <v>18</v>
      </c>
      <c r="B34" s="124"/>
      <c r="C34" s="125" t="s">
        <v>281</v>
      </c>
      <c r="D34" s="129" t="s">
        <v>47</v>
      </c>
      <c r="E34" s="127">
        <v>2</v>
      </c>
      <c r="F34" s="87"/>
      <c r="G34" s="87"/>
      <c r="H34" s="87"/>
      <c r="I34" s="87"/>
      <c r="J34" s="87"/>
      <c r="K34" s="96"/>
      <c r="L34" s="112"/>
      <c r="M34" s="112"/>
      <c r="N34" s="112"/>
      <c r="O34" s="112"/>
      <c r="P34" s="112"/>
      <c r="Q34" s="57"/>
      <c r="R34" s="57"/>
      <c r="S34"/>
    </row>
    <row r="35" spans="1:19" s="53" customFormat="1" ht="12.75">
      <c r="A35" s="122">
        <v>19</v>
      </c>
      <c r="B35" s="124"/>
      <c r="C35" s="125" t="s">
        <v>282</v>
      </c>
      <c r="D35" s="129" t="s">
        <v>47</v>
      </c>
      <c r="E35" s="127">
        <v>2</v>
      </c>
      <c r="F35" s="87"/>
      <c r="G35" s="87"/>
      <c r="H35" s="87"/>
      <c r="I35" s="87"/>
      <c r="J35" s="87"/>
      <c r="K35" s="96"/>
      <c r="L35" s="135"/>
      <c r="M35" s="135"/>
      <c r="N35" s="135"/>
      <c r="O35" s="135"/>
      <c r="P35" s="135"/>
      <c r="Q35" s="57"/>
      <c r="R35" s="57"/>
      <c r="S35"/>
    </row>
    <row r="36" spans="1:16" s="44" customFormat="1" ht="12.75">
      <c r="A36" s="122">
        <v>20</v>
      </c>
      <c r="B36" s="124"/>
      <c r="C36" s="125" t="s">
        <v>283</v>
      </c>
      <c r="D36" s="126" t="s">
        <v>39</v>
      </c>
      <c r="E36" s="127">
        <v>1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8" s="44" customFormat="1" ht="12.75">
      <c r="A37" s="122">
        <v>21</v>
      </c>
      <c r="B37" s="124"/>
      <c r="C37" s="125" t="s">
        <v>284</v>
      </c>
      <c r="D37" s="129" t="s">
        <v>47</v>
      </c>
      <c r="E37" s="127">
        <v>3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65"/>
      <c r="R37" s="73"/>
    </row>
    <row r="38" spans="1:19" s="44" customFormat="1" ht="12.75">
      <c r="A38" s="122">
        <v>22</v>
      </c>
      <c r="B38" s="124"/>
      <c r="C38" s="125" t="s">
        <v>285</v>
      </c>
      <c r="D38" s="129" t="s">
        <v>47</v>
      </c>
      <c r="E38" s="127">
        <v>1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65"/>
      <c r="Q38" s="46"/>
      <c r="R38" s="46"/>
      <c r="S38"/>
    </row>
    <row r="39" spans="1:19" ht="12.75">
      <c r="A39" s="122">
        <v>23</v>
      </c>
      <c r="B39" s="124"/>
      <c r="C39" s="125" t="s">
        <v>286</v>
      </c>
      <c r="D39" s="129" t="s">
        <v>65</v>
      </c>
      <c r="E39" s="127">
        <v>8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0"/>
      <c r="Q39" s="46"/>
      <c r="R39" s="46"/>
      <c r="S39"/>
    </row>
    <row r="40" spans="1:19" s="45" customFormat="1" ht="12.75">
      <c r="A40" s="122">
        <v>24</v>
      </c>
      <c r="B40" s="124"/>
      <c r="C40" s="125" t="s">
        <v>287</v>
      </c>
      <c r="D40" s="126" t="s">
        <v>65</v>
      </c>
      <c r="E40" s="127">
        <v>22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46"/>
      <c r="R40" s="46"/>
      <c r="S40"/>
    </row>
    <row r="41" spans="1:18" ht="14.25">
      <c r="A41" s="122">
        <v>25</v>
      </c>
      <c r="B41" s="124"/>
      <c r="C41" s="125" t="s">
        <v>288</v>
      </c>
      <c r="D41" s="126" t="s">
        <v>75</v>
      </c>
      <c r="E41" s="127">
        <v>1.7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</row>
    <row r="42" spans="1:18" ht="12.75">
      <c r="A42" s="122">
        <v>26</v>
      </c>
      <c r="B42" s="124"/>
      <c r="C42" s="125" t="s">
        <v>289</v>
      </c>
      <c r="D42" s="129" t="s">
        <v>47</v>
      </c>
      <c r="E42" s="127">
        <v>1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12.75">
      <c r="A43" s="122">
        <v>27</v>
      </c>
      <c r="B43" s="124"/>
      <c r="C43" s="125" t="s">
        <v>290</v>
      </c>
      <c r="D43" s="126" t="s">
        <v>41</v>
      </c>
      <c r="E43" s="127">
        <v>1</v>
      </c>
      <c r="F43" s="138"/>
      <c r="G43" s="138"/>
      <c r="H43" s="138"/>
      <c r="I43" s="141"/>
      <c r="J43" s="141"/>
      <c r="K43" s="142"/>
      <c r="L43" s="142"/>
      <c r="M43" s="142"/>
      <c r="N43" s="142"/>
      <c r="O43" s="142"/>
      <c r="P43" s="142"/>
      <c r="Q43"/>
      <c r="R43"/>
    </row>
    <row r="44" spans="1:18" ht="12.75">
      <c r="A44" s="122"/>
      <c r="B44" s="124"/>
      <c r="C44" s="174" t="s">
        <v>291</v>
      </c>
      <c r="D44" s="129"/>
      <c r="E44" s="127"/>
      <c r="F44" s="143"/>
      <c r="G44" s="143"/>
      <c r="H44" s="138"/>
      <c r="I44" s="138"/>
      <c r="J44" s="143"/>
      <c r="K44" s="143"/>
      <c r="L44" s="143"/>
      <c r="M44" s="143"/>
      <c r="N44" s="143"/>
      <c r="O44" s="143"/>
      <c r="P44" s="143"/>
      <c r="Q44"/>
      <c r="R44"/>
    </row>
    <row r="45" spans="1:18" s="43" customFormat="1" ht="25.5">
      <c r="A45" s="122">
        <v>28</v>
      </c>
      <c r="B45" s="124"/>
      <c r="C45" s="125" t="s">
        <v>292</v>
      </c>
      <c r="D45" s="129" t="s">
        <v>47</v>
      </c>
      <c r="E45" s="127">
        <v>6</v>
      </c>
      <c r="F45" s="143"/>
      <c r="G45" s="143"/>
      <c r="H45" s="138"/>
      <c r="I45" s="138"/>
      <c r="J45" s="138"/>
      <c r="K45" s="138"/>
      <c r="L45" s="138"/>
      <c r="M45" s="143"/>
      <c r="N45" s="143"/>
      <c r="O45" s="143"/>
      <c r="P45" s="143"/>
      <c r="Q45"/>
      <c r="R45"/>
    </row>
    <row r="46" spans="1:18" s="43" customFormat="1" ht="12.75">
      <c r="A46" s="122">
        <v>29</v>
      </c>
      <c r="B46" s="124"/>
      <c r="C46" s="125" t="s">
        <v>293</v>
      </c>
      <c r="D46" s="129" t="s">
        <v>47</v>
      </c>
      <c r="E46" s="127">
        <v>1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25.5">
      <c r="A47" s="122">
        <v>30</v>
      </c>
      <c r="B47" s="124"/>
      <c r="C47" s="125" t="s">
        <v>294</v>
      </c>
      <c r="D47" s="126" t="s">
        <v>65</v>
      </c>
      <c r="E47" s="127">
        <v>16</v>
      </c>
      <c r="F47" s="150"/>
      <c r="G47" s="150"/>
      <c r="H47" s="151"/>
      <c r="I47" s="151"/>
      <c r="J47" s="152"/>
      <c r="K47" s="152"/>
      <c r="L47" s="152"/>
      <c r="M47" s="150"/>
      <c r="N47" s="150"/>
      <c r="O47" s="150"/>
      <c r="P47" s="150"/>
      <c r="Q47" s="42"/>
      <c r="R47" s="42"/>
    </row>
    <row r="48" spans="1:16" ht="12.75">
      <c r="A48" s="122">
        <v>31</v>
      </c>
      <c r="B48" s="124"/>
      <c r="C48" s="125" t="s">
        <v>295</v>
      </c>
      <c r="D48" s="129" t="s">
        <v>65</v>
      </c>
      <c r="E48" s="127">
        <v>8</v>
      </c>
      <c r="F48" s="87"/>
      <c r="G48" s="87"/>
      <c r="H48" s="87"/>
      <c r="I48" s="87"/>
      <c r="J48" s="87"/>
      <c r="K48" s="96"/>
      <c r="L48" s="112"/>
      <c r="M48" s="112"/>
      <c r="N48" s="112"/>
      <c r="O48" s="112"/>
      <c r="P48" s="112"/>
    </row>
    <row r="49" spans="1:16" ht="12.75">
      <c r="A49" s="122">
        <v>32</v>
      </c>
      <c r="B49" s="124"/>
      <c r="C49" s="125" t="s">
        <v>296</v>
      </c>
      <c r="D49" s="129" t="s">
        <v>65</v>
      </c>
      <c r="E49" s="127">
        <v>10</v>
      </c>
      <c r="F49" s="87"/>
      <c r="G49" s="87"/>
      <c r="H49" s="87"/>
      <c r="I49" s="87"/>
      <c r="J49" s="87"/>
      <c r="K49" s="96"/>
      <c r="L49" s="112"/>
      <c r="M49" s="112"/>
      <c r="N49" s="112"/>
      <c r="O49" s="112"/>
      <c r="P49" s="112"/>
    </row>
    <row r="50" spans="1:16" ht="12.75">
      <c r="A50" s="122">
        <v>33</v>
      </c>
      <c r="B50" s="124"/>
      <c r="C50" s="125" t="s">
        <v>297</v>
      </c>
      <c r="D50" s="129" t="s">
        <v>65</v>
      </c>
      <c r="E50" s="127">
        <v>3</v>
      </c>
      <c r="F50" s="87"/>
      <c r="G50" s="87"/>
      <c r="H50" s="87"/>
      <c r="I50" s="87"/>
      <c r="J50" s="87"/>
      <c r="K50" s="96"/>
      <c r="L50" s="112"/>
      <c r="M50" s="112"/>
      <c r="N50" s="112"/>
      <c r="O50" s="112"/>
      <c r="P50" s="112"/>
    </row>
    <row r="51" spans="1:16" ht="12.75">
      <c r="A51" s="122">
        <v>34</v>
      </c>
      <c r="B51" s="124"/>
      <c r="C51" s="125" t="s">
        <v>298</v>
      </c>
      <c r="D51" s="129" t="s">
        <v>47</v>
      </c>
      <c r="E51" s="127">
        <v>4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65"/>
    </row>
    <row r="52" spans="1:16" ht="12.75">
      <c r="A52" s="122">
        <v>35</v>
      </c>
      <c r="B52" s="124"/>
      <c r="C52" s="125" t="s">
        <v>299</v>
      </c>
      <c r="D52" s="129" t="s">
        <v>47</v>
      </c>
      <c r="E52" s="127">
        <v>1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40"/>
    </row>
    <row r="53" spans="1:16" ht="12.75">
      <c r="A53" s="122">
        <v>36</v>
      </c>
      <c r="B53" s="124"/>
      <c r="C53" s="125" t="s">
        <v>300</v>
      </c>
      <c r="D53" s="129" t="s">
        <v>65</v>
      </c>
      <c r="E53" s="127">
        <v>22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2.75">
      <c r="A54" s="122">
        <v>37</v>
      </c>
      <c r="B54" s="124"/>
      <c r="C54" s="125" t="s">
        <v>301</v>
      </c>
      <c r="D54" s="129" t="s">
        <v>47</v>
      </c>
      <c r="E54" s="127">
        <v>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12.75">
      <c r="A55" s="122"/>
      <c r="B55" s="124"/>
      <c r="C55" s="128" t="s">
        <v>302</v>
      </c>
      <c r="D55" s="129"/>
      <c r="E55" s="127"/>
      <c r="F55" s="87"/>
      <c r="G55" s="87"/>
      <c r="H55" s="87"/>
      <c r="I55" s="87"/>
      <c r="J55" s="87"/>
      <c r="K55" s="96"/>
      <c r="L55" s="112"/>
      <c r="M55" s="112"/>
      <c r="N55" s="112"/>
      <c r="O55" s="112"/>
      <c r="P55" s="112"/>
    </row>
    <row r="56" spans="1:16" ht="12.75">
      <c r="A56" s="122"/>
      <c r="B56" s="124"/>
      <c r="C56" s="174" t="s">
        <v>278</v>
      </c>
      <c r="D56" s="126"/>
      <c r="E56" s="127"/>
      <c r="F56" s="87"/>
      <c r="G56" s="87"/>
      <c r="H56" s="87"/>
      <c r="I56" s="87"/>
      <c r="J56" s="87"/>
      <c r="K56" s="96"/>
      <c r="L56" s="135"/>
      <c r="M56" s="135"/>
      <c r="N56" s="135"/>
      <c r="O56" s="135"/>
      <c r="P56" s="135"/>
    </row>
    <row r="57" spans="1:16" ht="12.75">
      <c r="A57" s="122">
        <v>38</v>
      </c>
      <c r="B57" s="124"/>
      <c r="C57" s="125" t="s">
        <v>303</v>
      </c>
      <c r="D57" s="129" t="s">
        <v>47</v>
      </c>
      <c r="E57" s="127">
        <v>7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12.75">
      <c r="A58" s="122"/>
      <c r="B58" s="124"/>
      <c r="C58" s="174" t="s">
        <v>291</v>
      </c>
      <c r="D58" s="129"/>
      <c r="E58" s="127"/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65"/>
    </row>
    <row r="59" spans="1:16" ht="12.75">
      <c r="A59" s="122">
        <v>39</v>
      </c>
      <c r="B59" s="124"/>
      <c r="C59" s="125" t="s">
        <v>304</v>
      </c>
      <c r="D59" s="129" t="s">
        <v>65</v>
      </c>
      <c r="E59" s="127">
        <v>11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65"/>
    </row>
    <row r="60" spans="1:16" ht="12.75">
      <c r="A60" s="122">
        <v>40</v>
      </c>
      <c r="B60" s="124"/>
      <c r="C60" s="125" t="s">
        <v>305</v>
      </c>
      <c r="D60" s="126" t="s">
        <v>39</v>
      </c>
      <c r="E60" s="127">
        <v>1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40"/>
    </row>
    <row r="61" spans="1:16" ht="12.75">
      <c r="A61" s="122">
        <v>41</v>
      </c>
      <c r="B61" s="124"/>
      <c r="C61" s="125" t="s">
        <v>306</v>
      </c>
      <c r="D61" s="126" t="s">
        <v>307</v>
      </c>
      <c r="E61" s="127">
        <v>4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2.75">
      <c r="A62" s="122"/>
      <c r="B62" s="124"/>
      <c r="C62" s="128" t="s">
        <v>308</v>
      </c>
      <c r="D62" s="129"/>
      <c r="E62" s="127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2.75">
      <c r="A63" s="122">
        <v>42</v>
      </c>
      <c r="B63" s="124"/>
      <c r="C63" s="125" t="s">
        <v>309</v>
      </c>
      <c r="D63" s="126" t="s">
        <v>41</v>
      </c>
      <c r="E63" s="127">
        <v>1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2.75">
      <c r="A64" s="122">
        <v>43</v>
      </c>
      <c r="B64" s="124"/>
      <c r="C64" s="125" t="s">
        <v>310</v>
      </c>
      <c r="D64" s="129" t="s">
        <v>65</v>
      </c>
      <c r="E64" s="127">
        <v>28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2.75">
      <c r="A65" s="122">
        <v>44</v>
      </c>
      <c r="B65" s="124"/>
      <c r="C65" s="125" t="s">
        <v>311</v>
      </c>
      <c r="D65" s="126" t="s">
        <v>65</v>
      </c>
      <c r="E65" s="127">
        <v>22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2.75">
      <c r="A66" s="122">
        <v>45</v>
      </c>
      <c r="B66" s="124"/>
      <c r="C66" s="125" t="s">
        <v>312</v>
      </c>
      <c r="D66" s="126" t="s">
        <v>41</v>
      </c>
      <c r="E66" s="127">
        <v>1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2.75">
      <c r="A67" s="122"/>
      <c r="B67" s="124"/>
      <c r="C67" s="121" t="s">
        <v>93</v>
      </c>
      <c r="D67" s="130"/>
      <c r="E67" s="127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4.25">
      <c r="A68" s="122">
        <v>46</v>
      </c>
      <c r="B68" s="124"/>
      <c r="C68" s="144" t="s">
        <v>94</v>
      </c>
      <c r="D68" s="130" t="s">
        <v>84</v>
      </c>
      <c r="E68" s="127">
        <v>24.7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4.25">
      <c r="A69" s="122">
        <v>47</v>
      </c>
      <c r="B69" s="124"/>
      <c r="C69" s="131" t="s">
        <v>313</v>
      </c>
      <c r="D69" s="126" t="s">
        <v>75</v>
      </c>
      <c r="E69" s="127">
        <v>4.1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4.25">
      <c r="A70" s="122">
        <v>48</v>
      </c>
      <c r="B70" s="124"/>
      <c r="C70" s="125" t="s">
        <v>314</v>
      </c>
      <c r="D70" s="126" t="s">
        <v>75</v>
      </c>
      <c r="E70" s="127">
        <v>0.5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4.25">
      <c r="A71" s="122">
        <v>49</v>
      </c>
      <c r="B71" s="124"/>
      <c r="C71" s="125" t="s">
        <v>315</v>
      </c>
      <c r="D71" s="126" t="s">
        <v>75</v>
      </c>
      <c r="E71" s="127">
        <v>8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14.25">
      <c r="A72" s="122">
        <v>50</v>
      </c>
      <c r="B72" s="124"/>
      <c r="C72" s="125" t="s">
        <v>316</v>
      </c>
      <c r="D72" s="126" t="s">
        <v>75</v>
      </c>
      <c r="E72" s="127">
        <v>2.4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t="14.25">
      <c r="A73" s="122">
        <v>51</v>
      </c>
      <c r="B73" s="124"/>
      <c r="C73" s="131" t="s">
        <v>95</v>
      </c>
      <c r="D73" s="126" t="s">
        <v>75</v>
      </c>
      <c r="E73" s="127">
        <v>1.5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ht="14.25">
      <c r="A74" s="122">
        <v>52</v>
      </c>
      <c r="B74" s="124"/>
      <c r="C74" s="125" t="s">
        <v>317</v>
      </c>
      <c r="D74" s="126" t="s">
        <v>75</v>
      </c>
      <c r="E74" s="127">
        <v>2.2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ht="14.25">
      <c r="A75" s="122">
        <v>53</v>
      </c>
      <c r="B75" s="124"/>
      <c r="C75" s="131" t="s">
        <v>318</v>
      </c>
      <c r="D75" s="126" t="s">
        <v>75</v>
      </c>
      <c r="E75" s="127">
        <v>0.8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ht="14.25">
      <c r="A76" s="122">
        <v>54</v>
      </c>
      <c r="B76" s="124"/>
      <c r="C76" s="131" t="s">
        <v>50</v>
      </c>
      <c r="D76" s="126" t="s">
        <v>75</v>
      </c>
      <c r="E76" s="127">
        <v>9.5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ht="14.25">
      <c r="A77" s="122">
        <v>55</v>
      </c>
      <c r="B77" s="124"/>
      <c r="C77" s="131" t="s">
        <v>319</v>
      </c>
      <c r="D77" s="126" t="s">
        <v>75</v>
      </c>
      <c r="E77" s="127">
        <v>2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ht="12.75">
      <c r="A78" s="122"/>
      <c r="B78" s="124"/>
      <c r="C78" s="121" t="s">
        <v>320</v>
      </c>
      <c r="D78" s="130"/>
      <c r="E78" s="127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ht="14.25">
      <c r="A79" s="122">
        <v>56</v>
      </c>
      <c r="B79" s="124"/>
      <c r="C79" s="144" t="s">
        <v>94</v>
      </c>
      <c r="D79" s="130" t="s">
        <v>84</v>
      </c>
      <c r="E79" s="127">
        <v>9.4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ht="14.25">
      <c r="A80" s="122">
        <v>57</v>
      </c>
      <c r="B80" s="124"/>
      <c r="C80" s="131" t="s">
        <v>321</v>
      </c>
      <c r="D80" s="126" t="s">
        <v>75</v>
      </c>
      <c r="E80" s="127">
        <v>1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ht="12.75">
      <c r="A81" s="122">
        <v>58</v>
      </c>
      <c r="B81" s="124"/>
      <c r="C81" s="125" t="s">
        <v>322</v>
      </c>
      <c r="D81" s="126" t="s">
        <v>36</v>
      </c>
      <c r="E81" s="127">
        <v>0.2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t="14.25">
      <c r="A82" s="122">
        <v>59</v>
      </c>
      <c r="B82" s="124"/>
      <c r="C82" s="125" t="s">
        <v>323</v>
      </c>
      <c r="D82" s="126" t="s">
        <v>75</v>
      </c>
      <c r="E82" s="127">
        <v>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12.75">
      <c r="A83" s="122">
        <v>60</v>
      </c>
      <c r="B83" s="124"/>
      <c r="C83" s="125" t="s">
        <v>324</v>
      </c>
      <c r="D83" s="126" t="s">
        <v>36</v>
      </c>
      <c r="E83" s="127">
        <v>0.2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ht="14.25">
      <c r="A84" s="122">
        <v>61</v>
      </c>
      <c r="B84" s="124"/>
      <c r="C84" s="131" t="s">
        <v>325</v>
      </c>
      <c r="D84" s="126" t="s">
        <v>75</v>
      </c>
      <c r="E84" s="127">
        <v>2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ht="12.75">
      <c r="A85" s="122"/>
      <c r="B85" s="124"/>
      <c r="C85" s="121" t="s">
        <v>51</v>
      </c>
      <c r="D85" s="130"/>
      <c r="E85" s="127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ht="14.25">
      <c r="A86" s="122">
        <v>62</v>
      </c>
      <c r="B86" s="124"/>
      <c r="C86" s="144" t="s">
        <v>76</v>
      </c>
      <c r="D86" s="126" t="s">
        <v>75</v>
      </c>
      <c r="E86" s="127">
        <f>(E69+E72+E75+E76+E82)*1.4</f>
        <v>26.32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ht="14.25">
      <c r="A87" s="122">
        <v>63</v>
      </c>
      <c r="B87" s="124"/>
      <c r="C87" s="131" t="s">
        <v>326</v>
      </c>
      <c r="D87" s="126" t="s">
        <v>75</v>
      </c>
      <c r="E87" s="127">
        <f>E71*1.4</f>
        <v>11.2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ht="14.25">
      <c r="A88" s="122">
        <v>64</v>
      </c>
      <c r="B88" s="124"/>
      <c r="C88" s="131" t="s">
        <v>86</v>
      </c>
      <c r="D88" s="126" t="s">
        <v>75</v>
      </c>
      <c r="E88" s="127">
        <f>(E74+E80)*1.4</f>
        <v>4.48</v>
      </c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ht="14.25">
      <c r="A89" s="122">
        <v>65</v>
      </c>
      <c r="B89" s="124"/>
      <c r="C89" s="125" t="s">
        <v>102</v>
      </c>
      <c r="D89" s="126" t="s">
        <v>75</v>
      </c>
      <c r="E89" s="127">
        <f>E77*1.4</f>
        <v>2.8</v>
      </c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1:16" ht="14.25">
      <c r="A90" s="122">
        <v>66</v>
      </c>
      <c r="B90" s="124"/>
      <c r="C90" s="131" t="s">
        <v>87</v>
      </c>
      <c r="D90" s="126" t="s">
        <v>75</v>
      </c>
      <c r="E90" s="127">
        <f>(E73+E70+E84)*1.4</f>
        <v>5.6</v>
      </c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ht="12.75">
      <c r="A91" s="122">
        <v>67</v>
      </c>
      <c r="B91" s="124"/>
      <c r="C91" s="144" t="s">
        <v>52</v>
      </c>
      <c r="D91" s="126" t="s">
        <v>36</v>
      </c>
      <c r="E91" s="127">
        <v>0.9</v>
      </c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</row>
    <row r="92" spans="1:16" ht="12.75">
      <c r="A92" s="122">
        <v>68</v>
      </c>
      <c r="B92" s="124"/>
      <c r="C92" s="131" t="s">
        <v>327</v>
      </c>
      <c r="D92" s="126" t="s">
        <v>36</v>
      </c>
      <c r="E92" s="127">
        <v>0.06</v>
      </c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1:16" ht="12.75">
      <c r="A93" s="122">
        <v>69</v>
      </c>
      <c r="B93" s="124"/>
      <c r="C93" s="131" t="s">
        <v>88</v>
      </c>
      <c r="D93" s="126" t="s">
        <v>36</v>
      </c>
      <c r="E93" s="127">
        <v>0.13</v>
      </c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1:16" ht="12.75">
      <c r="A94" s="122"/>
      <c r="B94" s="124"/>
      <c r="C94" s="121" t="s">
        <v>77</v>
      </c>
      <c r="D94" s="126"/>
      <c r="E94" s="127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ht="14.25">
      <c r="A95" s="122">
        <v>70</v>
      </c>
      <c r="B95" s="124"/>
      <c r="C95" s="131" t="s">
        <v>328</v>
      </c>
      <c r="D95" s="126" t="s">
        <v>75</v>
      </c>
      <c r="E95" s="127">
        <v>45</v>
      </c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ht="14.25">
      <c r="A96" s="122">
        <v>71</v>
      </c>
      <c r="B96" s="124"/>
      <c r="C96" s="131" t="s">
        <v>53</v>
      </c>
      <c r="D96" s="126" t="s">
        <v>75</v>
      </c>
      <c r="E96" s="127">
        <v>6.5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ht="14.25">
      <c r="A97" s="122">
        <v>72</v>
      </c>
      <c r="B97" s="124"/>
      <c r="C97" s="131" t="s">
        <v>54</v>
      </c>
      <c r="D97" s="126" t="s">
        <v>78</v>
      </c>
      <c r="E97" s="127">
        <v>48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4.25">
      <c r="A98" s="122">
        <v>73</v>
      </c>
      <c r="B98" s="124"/>
      <c r="C98" s="131" t="s">
        <v>55</v>
      </c>
      <c r="D98" s="126" t="s">
        <v>78</v>
      </c>
      <c r="E98" s="127">
        <v>282</v>
      </c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ht="12.75">
      <c r="A99" s="122"/>
      <c r="B99" s="124"/>
      <c r="C99" s="121" t="s">
        <v>56</v>
      </c>
      <c r="D99" s="130"/>
      <c r="E99" s="132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ht="25.5">
      <c r="A100" s="122">
        <v>74</v>
      </c>
      <c r="B100" s="124"/>
      <c r="C100" s="144" t="s">
        <v>57</v>
      </c>
      <c r="D100" s="126" t="s">
        <v>39</v>
      </c>
      <c r="E100" s="127">
        <v>1</v>
      </c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1:16" ht="12.75">
      <c r="A101" s="122"/>
      <c r="B101" s="124"/>
      <c r="C101" s="177" t="s">
        <v>374</v>
      </c>
      <c r="D101" s="126"/>
      <c r="E101" s="127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1:16" ht="39">
      <c r="A102" s="122">
        <v>75</v>
      </c>
      <c r="B102" s="124"/>
      <c r="C102" s="125" t="s">
        <v>376</v>
      </c>
      <c r="D102" s="126" t="s">
        <v>39</v>
      </c>
      <c r="E102" s="127">
        <v>1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25.5">
      <c r="A103" s="94"/>
      <c r="B103" s="88"/>
      <c r="C103" s="89" t="s">
        <v>33</v>
      </c>
      <c r="D103" s="90"/>
      <c r="E103" s="90"/>
      <c r="F103" s="87"/>
      <c r="G103" s="87"/>
      <c r="H103" s="87"/>
      <c r="I103" s="87"/>
      <c r="J103" s="87"/>
      <c r="K103" s="96"/>
      <c r="L103" s="112"/>
      <c r="M103" s="112"/>
      <c r="N103" s="112"/>
      <c r="O103" s="112"/>
      <c r="P103" s="112"/>
    </row>
    <row r="104" spans="2:16" ht="12.75">
      <c r="B104" s="145"/>
      <c r="C104" s="133" t="s">
        <v>79</v>
      </c>
      <c r="D104" s="146"/>
      <c r="E104" s="146"/>
      <c r="F104" s="147"/>
      <c r="G104" s="147"/>
      <c r="H104" s="147"/>
      <c r="I104" s="147"/>
      <c r="J104" s="147"/>
      <c r="K104" s="148"/>
      <c r="L104" s="149"/>
      <c r="M104" s="149"/>
      <c r="N104" s="149"/>
      <c r="O104" s="149"/>
      <c r="P104" s="149"/>
    </row>
    <row r="105" spans="1:16" ht="12.75">
      <c r="A105" s="95"/>
      <c r="B105" s="54"/>
      <c r="C105" s="133" t="s">
        <v>80</v>
      </c>
      <c r="D105" s="10"/>
      <c r="E105" s="10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">
      <c r="A106" s="91"/>
      <c r="B106" s="49"/>
      <c r="C106" s="14"/>
      <c r="D106" s="10"/>
      <c r="E106" s="10"/>
      <c r="F106" s="44"/>
      <c r="G106" s="44"/>
      <c r="H106" s="44"/>
      <c r="I106" s="44"/>
      <c r="J106" s="44"/>
      <c r="K106" s="44"/>
      <c r="L106" s="44"/>
      <c r="M106" s="44"/>
      <c r="N106" s="44"/>
      <c r="O106" s="74"/>
      <c r="P106" s="56"/>
    </row>
    <row r="107" spans="1:16" ht="12">
      <c r="A107" s="1" t="s">
        <v>69</v>
      </c>
      <c r="B107" s="45"/>
      <c r="C107" s="9"/>
      <c r="D107" s="63"/>
      <c r="E107" s="63"/>
      <c r="F107"/>
      <c r="G107"/>
      <c r="H107"/>
      <c r="I107"/>
      <c r="J107"/>
      <c r="K107"/>
      <c r="L107"/>
      <c r="M107"/>
      <c r="N107"/>
      <c r="O107" s="63"/>
      <c r="P107" s="56"/>
    </row>
    <row r="108" spans="1:16" ht="12">
      <c r="A108" s="1"/>
      <c r="B108" s="45"/>
      <c r="C108" s="9"/>
      <c r="D108" s="63"/>
      <c r="E108" s="63"/>
      <c r="F108"/>
      <c r="G108"/>
      <c r="H108"/>
      <c r="I108"/>
      <c r="J108"/>
      <c r="K108"/>
      <c r="L108"/>
      <c r="M108"/>
      <c r="N108"/>
      <c r="O108"/>
      <c r="P108" s="77"/>
    </row>
    <row r="109" ht="12">
      <c r="A109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95"/>
  <sheetViews>
    <sheetView zoomScaleSheetLayoutView="85" zoomScalePageLayoutView="0" workbookViewId="0" topLeftCell="A1">
      <pane ySplit="12" topLeftCell="A76" activePane="bottomLeft" state="frozen"/>
      <selection pane="topLeft" activeCell="A1" sqref="A1"/>
      <selection pane="bottomLeft" activeCell="C88" sqref="C88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332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330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329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20"/>
      <c r="B13" s="120"/>
      <c r="C13" s="121" t="s">
        <v>37</v>
      </c>
      <c r="D13" s="122"/>
      <c r="E13" s="12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22">
        <v>1</v>
      </c>
      <c r="B14" s="124"/>
      <c r="C14" s="144" t="s">
        <v>38</v>
      </c>
      <c r="D14" s="126" t="s">
        <v>39</v>
      </c>
      <c r="E14" s="127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14.25" customHeight="1">
      <c r="A15" s="122"/>
      <c r="B15" s="124"/>
      <c r="C15" s="121" t="s">
        <v>40</v>
      </c>
      <c r="D15" s="129"/>
      <c r="E15" s="127"/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8.75" customHeight="1">
      <c r="A16" s="122">
        <v>2</v>
      </c>
      <c r="B16" s="124"/>
      <c r="C16" s="125" t="s">
        <v>89</v>
      </c>
      <c r="D16" s="129" t="s">
        <v>41</v>
      </c>
      <c r="E16" s="127">
        <v>1</v>
      </c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22">
        <v>3</v>
      </c>
      <c r="B17" s="124"/>
      <c r="C17" s="125" t="s">
        <v>42</v>
      </c>
      <c r="D17" s="126" t="s">
        <v>39</v>
      </c>
      <c r="E17" s="127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22">
        <v>4</v>
      </c>
      <c r="B18" s="124"/>
      <c r="C18" s="125" t="s">
        <v>43</v>
      </c>
      <c r="D18" s="126" t="s">
        <v>39</v>
      </c>
      <c r="E18" s="127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22">
        <v>5</v>
      </c>
      <c r="B19" s="124"/>
      <c r="C19" s="125" t="s">
        <v>61</v>
      </c>
      <c r="D19" s="126" t="s">
        <v>41</v>
      </c>
      <c r="E19" s="127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27" customHeight="1">
      <c r="A20" s="122">
        <v>6</v>
      </c>
      <c r="B20" s="124"/>
      <c r="C20" s="125" t="s">
        <v>82</v>
      </c>
      <c r="D20" s="126" t="s">
        <v>41</v>
      </c>
      <c r="E20" s="127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46.5" customHeight="1">
      <c r="A21" s="122">
        <v>7</v>
      </c>
      <c r="B21" s="124"/>
      <c r="C21" s="125" t="s">
        <v>276</v>
      </c>
      <c r="D21" s="126" t="s">
        <v>41</v>
      </c>
      <c r="E21" s="127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45" customHeight="1">
      <c r="A22" s="122">
        <v>8</v>
      </c>
      <c r="B22" s="124"/>
      <c r="C22" s="125" t="s">
        <v>59</v>
      </c>
      <c r="D22" s="126" t="s">
        <v>39</v>
      </c>
      <c r="E22" s="127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31.5" customHeight="1">
      <c r="A23" s="122">
        <v>9</v>
      </c>
      <c r="B23" s="124"/>
      <c r="C23" s="125" t="s">
        <v>45</v>
      </c>
      <c r="D23" s="126" t="s">
        <v>39</v>
      </c>
      <c r="E23" s="127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99" customFormat="1" ht="26.25" customHeight="1">
      <c r="A24" s="122">
        <v>10</v>
      </c>
      <c r="B24" s="124"/>
      <c r="C24" s="125" t="s">
        <v>46</v>
      </c>
      <c r="D24" s="129" t="s">
        <v>47</v>
      </c>
      <c r="E24" s="127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97"/>
      <c r="R24" s="98"/>
      <c r="S24" s="98"/>
    </row>
    <row r="25" spans="1:19" s="99" customFormat="1" ht="31.5" customHeight="1">
      <c r="A25" s="122">
        <v>11</v>
      </c>
      <c r="B25" s="124"/>
      <c r="C25" s="125" t="s">
        <v>48</v>
      </c>
      <c r="D25" s="126" t="s">
        <v>39</v>
      </c>
      <c r="E25" s="127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53" customFormat="1" ht="56.25" customHeight="1">
      <c r="A26" s="122">
        <v>12</v>
      </c>
      <c r="B26" s="124"/>
      <c r="C26" s="125" t="s">
        <v>100</v>
      </c>
      <c r="D26" s="129" t="s">
        <v>47</v>
      </c>
      <c r="E26" s="127">
        <v>4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55"/>
      <c r="R26" s="45"/>
      <c r="S26" s="45"/>
    </row>
    <row r="27" spans="1:19" s="99" customFormat="1" ht="31.5" customHeight="1">
      <c r="A27" s="122">
        <v>13</v>
      </c>
      <c r="B27" s="124"/>
      <c r="C27" s="144" t="s">
        <v>92</v>
      </c>
      <c r="D27" s="129" t="s">
        <v>47</v>
      </c>
      <c r="E27" s="127">
        <v>3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20.25" customHeight="1">
      <c r="A28" s="122"/>
      <c r="B28" s="124"/>
      <c r="C28" s="121" t="s">
        <v>333</v>
      </c>
      <c r="D28" s="175"/>
      <c r="E28" s="127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21" customHeight="1">
      <c r="A29" s="122"/>
      <c r="B29" s="124"/>
      <c r="C29" s="176" t="s">
        <v>334</v>
      </c>
      <c r="D29" s="129"/>
      <c r="E29" s="127"/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3.5" customHeight="1">
      <c r="A30" s="122">
        <v>14</v>
      </c>
      <c r="B30" s="124"/>
      <c r="C30" s="125" t="s">
        <v>281</v>
      </c>
      <c r="D30" s="129" t="s">
        <v>47</v>
      </c>
      <c r="E30" s="127">
        <v>3</v>
      </c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53" customFormat="1" ht="16.5" customHeight="1">
      <c r="A31" s="122">
        <v>15</v>
      </c>
      <c r="B31" s="124"/>
      <c r="C31" s="125" t="s">
        <v>335</v>
      </c>
      <c r="D31" s="129" t="s">
        <v>47</v>
      </c>
      <c r="E31" s="127">
        <v>1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18" customHeight="1">
      <c r="A32" s="122">
        <v>16</v>
      </c>
      <c r="B32" s="124"/>
      <c r="C32" s="125" t="s">
        <v>287</v>
      </c>
      <c r="D32" s="129" t="s">
        <v>65</v>
      </c>
      <c r="E32" s="127">
        <v>19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99" customFormat="1" ht="15.75" customHeight="1">
      <c r="A33" s="122">
        <v>17</v>
      </c>
      <c r="B33" s="124"/>
      <c r="C33" s="125" t="s">
        <v>336</v>
      </c>
      <c r="D33" s="126" t="s">
        <v>75</v>
      </c>
      <c r="E33" s="127">
        <v>1.28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97"/>
      <c r="R33" s="98"/>
      <c r="S33" s="98"/>
    </row>
    <row r="34" spans="1:19" s="53" customFormat="1" ht="12.75">
      <c r="A34" s="122"/>
      <c r="B34" s="124"/>
      <c r="C34" s="176" t="s">
        <v>337</v>
      </c>
      <c r="D34" s="129"/>
      <c r="E34" s="127"/>
      <c r="F34" s="87"/>
      <c r="G34" s="87"/>
      <c r="H34" s="87"/>
      <c r="I34" s="87"/>
      <c r="J34" s="87"/>
      <c r="K34" s="96"/>
      <c r="L34" s="112"/>
      <c r="M34" s="112"/>
      <c r="N34" s="112"/>
      <c r="O34" s="112"/>
      <c r="P34" s="112"/>
      <c r="Q34" s="57"/>
      <c r="R34" s="57"/>
      <c r="S34"/>
    </row>
    <row r="35" spans="1:19" s="53" customFormat="1" ht="25.5">
      <c r="A35" s="122">
        <v>18</v>
      </c>
      <c r="B35" s="124"/>
      <c r="C35" s="125" t="s">
        <v>292</v>
      </c>
      <c r="D35" s="129" t="s">
        <v>47</v>
      </c>
      <c r="E35" s="127">
        <v>6</v>
      </c>
      <c r="F35" s="87"/>
      <c r="G35" s="87"/>
      <c r="H35" s="87"/>
      <c r="I35" s="87"/>
      <c r="J35" s="87"/>
      <c r="K35" s="96"/>
      <c r="L35" s="135"/>
      <c r="M35" s="135"/>
      <c r="N35" s="135"/>
      <c r="O35" s="135"/>
      <c r="P35" s="135"/>
      <c r="Q35" s="57"/>
      <c r="R35" s="57"/>
      <c r="S35"/>
    </row>
    <row r="36" spans="1:16" s="44" customFormat="1" ht="12.75">
      <c r="A36" s="122">
        <v>19</v>
      </c>
      <c r="B36" s="124"/>
      <c r="C36" s="125" t="s">
        <v>338</v>
      </c>
      <c r="D36" s="129" t="s">
        <v>65</v>
      </c>
      <c r="E36" s="127">
        <v>17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8" s="44" customFormat="1" ht="12.75">
      <c r="A37" s="122">
        <v>20</v>
      </c>
      <c r="B37" s="124"/>
      <c r="C37" s="125" t="s">
        <v>297</v>
      </c>
      <c r="D37" s="129" t="s">
        <v>65</v>
      </c>
      <c r="E37" s="127">
        <v>10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65"/>
      <c r="R37" s="73"/>
    </row>
    <row r="38" spans="1:19" s="44" customFormat="1" ht="12.75">
      <c r="A38" s="122">
        <v>21</v>
      </c>
      <c r="B38" s="124"/>
      <c r="C38" s="125" t="s">
        <v>298</v>
      </c>
      <c r="D38" s="129" t="s">
        <v>47</v>
      </c>
      <c r="E38" s="127">
        <v>3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65"/>
      <c r="Q38" s="46"/>
      <c r="R38" s="46"/>
      <c r="S38"/>
    </row>
    <row r="39" spans="1:19" ht="12.75">
      <c r="A39" s="122">
        <v>22</v>
      </c>
      <c r="B39" s="124"/>
      <c r="C39" s="125" t="s">
        <v>300</v>
      </c>
      <c r="D39" s="129" t="s">
        <v>65</v>
      </c>
      <c r="E39" s="127">
        <v>19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0"/>
      <c r="Q39" s="46"/>
      <c r="R39" s="46"/>
      <c r="S39"/>
    </row>
    <row r="40" spans="1:19" s="45" customFormat="1" ht="12.75">
      <c r="A40" s="122">
        <v>23</v>
      </c>
      <c r="B40" s="124"/>
      <c r="C40" s="125" t="s">
        <v>339</v>
      </c>
      <c r="D40" s="129" t="s">
        <v>47</v>
      </c>
      <c r="E40" s="127">
        <v>1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46"/>
      <c r="R40" s="46"/>
      <c r="S40"/>
    </row>
    <row r="41" spans="1:18" ht="12.75">
      <c r="A41" s="122"/>
      <c r="B41" s="124"/>
      <c r="C41" s="128" t="s">
        <v>340</v>
      </c>
      <c r="D41" s="129"/>
      <c r="E41" s="12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</row>
    <row r="42" spans="1:18" ht="12.75">
      <c r="A42" s="122"/>
      <c r="B42" s="124"/>
      <c r="C42" s="176" t="s">
        <v>334</v>
      </c>
      <c r="D42" s="129"/>
      <c r="E42" s="12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12.75">
      <c r="A43" s="122">
        <v>24</v>
      </c>
      <c r="B43" s="124"/>
      <c r="C43" s="125" t="s">
        <v>341</v>
      </c>
      <c r="D43" s="129" t="s">
        <v>47</v>
      </c>
      <c r="E43" s="127">
        <v>1</v>
      </c>
      <c r="F43" s="138"/>
      <c r="G43" s="138"/>
      <c r="H43" s="138"/>
      <c r="I43" s="141"/>
      <c r="J43" s="141"/>
      <c r="K43" s="142"/>
      <c r="L43" s="142"/>
      <c r="M43" s="142"/>
      <c r="N43" s="142"/>
      <c r="O43" s="142"/>
      <c r="P43" s="142"/>
      <c r="Q43"/>
      <c r="R43"/>
    </row>
    <row r="44" spans="1:18" ht="12.75">
      <c r="A44" s="122"/>
      <c r="B44" s="124"/>
      <c r="C44" s="176" t="s">
        <v>337</v>
      </c>
      <c r="D44" s="129"/>
      <c r="E44" s="127"/>
      <c r="F44" s="143"/>
      <c r="G44" s="143"/>
      <c r="H44" s="138"/>
      <c r="I44" s="138"/>
      <c r="J44" s="143"/>
      <c r="K44" s="143"/>
      <c r="L44" s="143"/>
      <c r="M44" s="143"/>
      <c r="N44" s="143"/>
      <c r="O44" s="143"/>
      <c r="P44" s="143"/>
      <c r="Q44"/>
      <c r="R44"/>
    </row>
    <row r="45" spans="1:18" s="43" customFormat="1" ht="12.75">
      <c r="A45" s="122">
        <v>25</v>
      </c>
      <c r="B45" s="124"/>
      <c r="C45" s="125" t="s">
        <v>304</v>
      </c>
      <c r="D45" s="126" t="s">
        <v>65</v>
      </c>
      <c r="E45" s="127">
        <v>29</v>
      </c>
      <c r="F45" s="143"/>
      <c r="G45" s="143"/>
      <c r="H45" s="138"/>
      <c r="I45" s="138"/>
      <c r="J45" s="138"/>
      <c r="K45" s="138"/>
      <c r="L45" s="138"/>
      <c r="M45" s="143"/>
      <c r="N45" s="143"/>
      <c r="O45" s="143"/>
      <c r="P45" s="143"/>
      <c r="Q45"/>
      <c r="R45"/>
    </row>
    <row r="46" spans="1:18" s="43" customFormat="1" ht="12.75">
      <c r="A46" s="122">
        <v>26</v>
      </c>
      <c r="B46" s="124"/>
      <c r="C46" s="125" t="s">
        <v>305</v>
      </c>
      <c r="D46" s="126" t="s">
        <v>39</v>
      </c>
      <c r="E46" s="127">
        <v>2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12.75">
      <c r="A47" s="122">
        <v>27</v>
      </c>
      <c r="B47" s="124"/>
      <c r="C47" s="125" t="s">
        <v>342</v>
      </c>
      <c r="D47" s="126" t="s">
        <v>343</v>
      </c>
      <c r="E47" s="127">
        <v>1</v>
      </c>
      <c r="F47" s="150"/>
      <c r="G47" s="150"/>
      <c r="H47" s="151"/>
      <c r="I47" s="151"/>
      <c r="J47" s="152"/>
      <c r="K47" s="152"/>
      <c r="L47" s="152"/>
      <c r="M47" s="150"/>
      <c r="N47" s="150"/>
      <c r="O47" s="150"/>
      <c r="P47" s="150"/>
      <c r="Q47" s="42"/>
      <c r="R47" s="42"/>
    </row>
    <row r="48" spans="1:16" ht="12.75">
      <c r="A48" s="122">
        <v>28</v>
      </c>
      <c r="B48" s="124"/>
      <c r="C48" s="125" t="s">
        <v>306</v>
      </c>
      <c r="D48" s="126" t="s">
        <v>307</v>
      </c>
      <c r="E48" s="127">
        <v>6</v>
      </c>
      <c r="F48" s="87"/>
      <c r="G48" s="87"/>
      <c r="H48" s="87"/>
      <c r="I48" s="87"/>
      <c r="J48" s="87"/>
      <c r="K48" s="96"/>
      <c r="L48" s="112"/>
      <c r="M48" s="112"/>
      <c r="N48" s="112"/>
      <c r="O48" s="112"/>
      <c r="P48" s="112"/>
    </row>
    <row r="49" spans="1:16" ht="12.75">
      <c r="A49" s="122"/>
      <c r="B49" s="124"/>
      <c r="C49" s="128" t="s">
        <v>344</v>
      </c>
      <c r="D49" s="126"/>
      <c r="E49" s="127"/>
      <c r="F49" s="87"/>
      <c r="G49" s="87"/>
      <c r="H49" s="87"/>
      <c r="I49" s="87"/>
      <c r="J49" s="87"/>
      <c r="K49" s="96"/>
      <c r="L49" s="112"/>
      <c r="M49" s="112"/>
      <c r="N49" s="112"/>
      <c r="O49" s="112"/>
      <c r="P49" s="112"/>
    </row>
    <row r="50" spans="1:16" ht="12.75">
      <c r="A50" s="122">
        <v>29</v>
      </c>
      <c r="B50" s="124"/>
      <c r="C50" s="125" t="s">
        <v>309</v>
      </c>
      <c r="D50" s="129" t="s">
        <v>41</v>
      </c>
      <c r="E50" s="127">
        <v>1</v>
      </c>
      <c r="F50" s="87"/>
      <c r="G50" s="87"/>
      <c r="H50" s="87"/>
      <c r="I50" s="87"/>
      <c r="J50" s="87"/>
      <c r="K50" s="96"/>
      <c r="L50" s="112"/>
      <c r="M50" s="112"/>
      <c r="N50" s="112"/>
      <c r="O50" s="112"/>
      <c r="P50" s="112"/>
    </row>
    <row r="51" spans="1:16" ht="12.75">
      <c r="A51" s="122">
        <v>30</v>
      </c>
      <c r="B51" s="124"/>
      <c r="C51" s="125" t="s">
        <v>310</v>
      </c>
      <c r="D51" s="126" t="s">
        <v>65</v>
      </c>
      <c r="E51" s="127">
        <v>49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65"/>
    </row>
    <row r="52" spans="1:16" ht="25.5">
      <c r="A52" s="122">
        <v>31</v>
      </c>
      <c r="B52" s="124"/>
      <c r="C52" s="125" t="s">
        <v>345</v>
      </c>
      <c r="D52" s="129" t="s">
        <v>41</v>
      </c>
      <c r="E52" s="127">
        <v>1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40"/>
    </row>
    <row r="53" spans="1:16" ht="12.75">
      <c r="A53" s="122">
        <v>32</v>
      </c>
      <c r="B53" s="124"/>
      <c r="C53" s="125" t="s">
        <v>312</v>
      </c>
      <c r="D53" s="129" t="s">
        <v>41</v>
      </c>
      <c r="E53" s="127">
        <v>1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2.75">
      <c r="A54" s="122"/>
      <c r="B54" s="124"/>
      <c r="C54" s="128" t="s">
        <v>101</v>
      </c>
      <c r="D54" s="175"/>
      <c r="E54" s="12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5.5">
      <c r="A55" s="122">
        <v>33</v>
      </c>
      <c r="B55" s="124"/>
      <c r="C55" s="144" t="s">
        <v>346</v>
      </c>
      <c r="D55" s="175" t="s">
        <v>65</v>
      </c>
      <c r="E55" s="127">
        <v>12.5</v>
      </c>
      <c r="F55" s="87"/>
      <c r="G55" s="87"/>
      <c r="H55" s="87"/>
      <c r="I55" s="87"/>
      <c r="J55" s="87"/>
      <c r="K55" s="96"/>
      <c r="L55" s="112"/>
      <c r="M55" s="112"/>
      <c r="N55" s="112"/>
      <c r="O55" s="112"/>
      <c r="P55" s="112"/>
    </row>
    <row r="56" spans="1:16" ht="25.5">
      <c r="A56" s="122">
        <v>34</v>
      </c>
      <c r="B56" s="124"/>
      <c r="C56" s="125" t="s">
        <v>66</v>
      </c>
      <c r="D56" s="129" t="s">
        <v>47</v>
      </c>
      <c r="E56" s="127">
        <v>1</v>
      </c>
      <c r="F56" s="87"/>
      <c r="G56" s="87"/>
      <c r="H56" s="87"/>
      <c r="I56" s="87"/>
      <c r="J56" s="87"/>
      <c r="K56" s="96"/>
      <c r="L56" s="135"/>
      <c r="M56" s="135"/>
      <c r="N56" s="135"/>
      <c r="O56" s="135"/>
      <c r="P56" s="135"/>
    </row>
    <row r="57" spans="1:16" ht="12.75">
      <c r="A57" s="122"/>
      <c r="B57" s="124"/>
      <c r="C57" s="121" t="s">
        <v>347</v>
      </c>
      <c r="D57" s="130"/>
      <c r="E57" s="1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25.5">
      <c r="A58" s="122">
        <v>35</v>
      </c>
      <c r="B58" s="124"/>
      <c r="C58" s="144" t="s">
        <v>348</v>
      </c>
      <c r="D58" s="126" t="s">
        <v>39</v>
      </c>
      <c r="E58" s="127">
        <v>1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65"/>
    </row>
    <row r="59" spans="1:16" ht="14.25">
      <c r="A59" s="122">
        <v>36</v>
      </c>
      <c r="B59" s="124"/>
      <c r="C59" s="144" t="s">
        <v>94</v>
      </c>
      <c r="D59" s="130" t="s">
        <v>84</v>
      </c>
      <c r="E59" s="127">
        <v>14.3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65"/>
    </row>
    <row r="60" spans="1:16" ht="14.25">
      <c r="A60" s="122">
        <v>37</v>
      </c>
      <c r="B60" s="124"/>
      <c r="C60" s="131" t="s">
        <v>349</v>
      </c>
      <c r="D60" s="126" t="s">
        <v>75</v>
      </c>
      <c r="E60" s="127">
        <v>1.5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40"/>
    </row>
    <row r="61" spans="1:16" ht="14.25">
      <c r="A61" s="122">
        <v>38</v>
      </c>
      <c r="B61" s="124"/>
      <c r="C61" s="131" t="s">
        <v>350</v>
      </c>
      <c r="D61" s="126" t="s">
        <v>75</v>
      </c>
      <c r="E61" s="127">
        <v>2.7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2.75">
      <c r="A62" s="122"/>
      <c r="B62" s="124"/>
      <c r="C62" s="121" t="s">
        <v>351</v>
      </c>
      <c r="D62" s="130"/>
      <c r="E62" s="127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4.25">
      <c r="A63" s="122">
        <v>39</v>
      </c>
      <c r="B63" s="124"/>
      <c r="C63" s="144" t="s">
        <v>94</v>
      </c>
      <c r="D63" s="130" t="s">
        <v>84</v>
      </c>
      <c r="E63" s="127">
        <v>32.6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4.25">
      <c r="A64" s="122">
        <v>40</v>
      </c>
      <c r="B64" s="124"/>
      <c r="C64" s="131" t="s">
        <v>349</v>
      </c>
      <c r="D64" s="126" t="s">
        <v>75</v>
      </c>
      <c r="E64" s="127">
        <v>3.2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28.5">
      <c r="A65" s="122">
        <v>41</v>
      </c>
      <c r="B65" s="124"/>
      <c r="C65" s="134" t="s">
        <v>352</v>
      </c>
      <c r="D65" s="126" t="s">
        <v>75</v>
      </c>
      <c r="E65" s="127">
        <v>6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4.25">
      <c r="A66" s="122">
        <v>42</v>
      </c>
      <c r="B66" s="124"/>
      <c r="C66" s="131" t="s">
        <v>67</v>
      </c>
      <c r="D66" s="126" t="s">
        <v>75</v>
      </c>
      <c r="E66" s="127">
        <v>9.8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4.25">
      <c r="A67" s="122">
        <v>43</v>
      </c>
      <c r="B67" s="124"/>
      <c r="C67" s="131" t="s">
        <v>95</v>
      </c>
      <c r="D67" s="126" t="s">
        <v>75</v>
      </c>
      <c r="E67" s="127">
        <v>2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4.25">
      <c r="A68" s="122">
        <v>44</v>
      </c>
      <c r="B68" s="124"/>
      <c r="C68" s="131" t="s">
        <v>49</v>
      </c>
      <c r="D68" s="126" t="s">
        <v>75</v>
      </c>
      <c r="E68" s="127">
        <v>1.5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4.25">
      <c r="A69" s="122">
        <v>45</v>
      </c>
      <c r="B69" s="124"/>
      <c r="C69" s="131" t="s">
        <v>50</v>
      </c>
      <c r="D69" s="126" t="s">
        <v>75</v>
      </c>
      <c r="E69" s="127">
        <v>8.1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4.25">
      <c r="A70" s="122">
        <v>46</v>
      </c>
      <c r="B70" s="124"/>
      <c r="C70" s="131" t="s">
        <v>319</v>
      </c>
      <c r="D70" s="126" t="s">
        <v>75</v>
      </c>
      <c r="E70" s="127">
        <v>1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2.75">
      <c r="A71" s="122">
        <v>47</v>
      </c>
      <c r="B71" s="124"/>
      <c r="C71" s="131" t="s">
        <v>353</v>
      </c>
      <c r="D71" s="126" t="s">
        <v>65</v>
      </c>
      <c r="E71" s="127">
        <v>39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12.75">
      <c r="A72" s="122"/>
      <c r="B72" s="124"/>
      <c r="C72" s="121" t="s">
        <v>51</v>
      </c>
      <c r="D72" s="130"/>
      <c r="E72" s="127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t="14.25">
      <c r="A73" s="122">
        <v>48</v>
      </c>
      <c r="B73" s="124"/>
      <c r="C73" s="144" t="s">
        <v>76</v>
      </c>
      <c r="D73" s="126" t="s">
        <v>75</v>
      </c>
      <c r="E73" s="127">
        <f>(E68+E69)*1.4</f>
        <v>13.44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ht="14.25">
      <c r="A74" s="122">
        <v>49</v>
      </c>
      <c r="B74" s="124"/>
      <c r="C74" s="131" t="s">
        <v>85</v>
      </c>
      <c r="D74" s="126" t="s">
        <v>75</v>
      </c>
      <c r="E74" s="127">
        <f>E66*1.4</f>
        <v>13.72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ht="14.25">
      <c r="A75" s="122">
        <v>50</v>
      </c>
      <c r="B75" s="124"/>
      <c r="C75" s="131" t="s">
        <v>86</v>
      </c>
      <c r="D75" s="126" t="s">
        <v>75</v>
      </c>
      <c r="E75" s="127">
        <f>(E60+E61+E64+2)*1.4</f>
        <v>13.16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ht="14.25">
      <c r="A76" s="122">
        <v>51</v>
      </c>
      <c r="B76" s="124"/>
      <c r="C76" s="125" t="s">
        <v>102</v>
      </c>
      <c r="D76" s="126" t="s">
        <v>75</v>
      </c>
      <c r="E76" s="127">
        <f>E70*1.4</f>
        <v>1.4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77" spans="1:16" ht="14.25">
      <c r="A77" s="122">
        <v>52</v>
      </c>
      <c r="B77" s="124"/>
      <c r="C77" s="131" t="s">
        <v>87</v>
      </c>
      <c r="D77" s="126" t="s">
        <v>75</v>
      </c>
      <c r="E77" s="127">
        <f>(E67+4)*1.4</f>
        <v>8.4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1:16" ht="12.75">
      <c r="A78" s="122">
        <v>53</v>
      </c>
      <c r="B78" s="124"/>
      <c r="C78" s="144" t="s">
        <v>354</v>
      </c>
      <c r="D78" s="126" t="s">
        <v>36</v>
      </c>
      <c r="E78" s="127">
        <f>1.5+0.19</f>
        <v>1.69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</row>
    <row r="79" spans="1:16" ht="12.75">
      <c r="A79" s="122">
        <v>54</v>
      </c>
      <c r="B79" s="124"/>
      <c r="C79" s="131" t="s">
        <v>355</v>
      </c>
      <c r="D79" s="126" t="s">
        <v>36</v>
      </c>
      <c r="E79" s="127">
        <v>0.2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ht="12.75">
      <c r="A80" s="122"/>
      <c r="B80" s="124"/>
      <c r="C80" s="121" t="s">
        <v>77</v>
      </c>
      <c r="D80" s="126"/>
      <c r="E80" s="127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1" spans="1:16" ht="14.25">
      <c r="A81" s="122">
        <v>55</v>
      </c>
      <c r="B81" s="124"/>
      <c r="C81" s="131" t="s">
        <v>328</v>
      </c>
      <c r="D81" s="126" t="s">
        <v>75</v>
      </c>
      <c r="E81" s="127">
        <v>6.5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</row>
    <row r="82" spans="1:16" ht="14.25">
      <c r="A82" s="122">
        <v>56</v>
      </c>
      <c r="B82" s="124"/>
      <c r="C82" s="131" t="s">
        <v>53</v>
      </c>
      <c r="D82" s="126" t="s">
        <v>75</v>
      </c>
      <c r="E82" s="127">
        <v>7.5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14.25">
      <c r="A83" s="122">
        <v>57</v>
      </c>
      <c r="B83" s="124"/>
      <c r="C83" s="131" t="s">
        <v>54</v>
      </c>
      <c r="D83" s="126" t="s">
        <v>78</v>
      </c>
      <c r="E83" s="127">
        <v>61.5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ht="14.25">
      <c r="A84" s="122">
        <v>58</v>
      </c>
      <c r="B84" s="124"/>
      <c r="C84" s="131" t="s">
        <v>55</v>
      </c>
      <c r="D84" s="126" t="s">
        <v>78</v>
      </c>
      <c r="E84" s="127">
        <v>267.5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ht="12.75">
      <c r="A85" s="122"/>
      <c r="B85" s="124"/>
      <c r="C85" s="121" t="s">
        <v>56</v>
      </c>
      <c r="D85" s="130"/>
      <c r="E85" s="132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ht="25.5">
      <c r="A86" s="122">
        <v>59</v>
      </c>
      <c r="B86" s="124"/>
      <c r="C86" s="144" t="s">
        <v>57</v>
      </c>
      <c r="D86" s="126" t="s">
        <v>39</v>
      </c>
      <c r="E86" s="127">
        <v>1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ht="12.75">
      <c r="A87" s="122"/>
      <c r="B87" s="124"/>
      <c r="C87" s="177" t="s">
        <v>374</v>
      </c>
      <c r="D87" s="126"/>
      <c r="E87" s="127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1:16" ht="39">
      <c r="A88" s="122">
        <v>60</v>
      </c>
      <c r="B88" s="124"/>
      <c r="C88" s="125" t="s">
        <v>376</v>
      </c>
      <c r="D88" s="126" t="s">
        <v>39</v>
      </c>
      <c r="E88" s="127">
        <v>1</v>
      </c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1:16" ht="25.5">
      <c r="A89" s="94"/>
      <c r="B89" s="88"/>
      <c r="C89" s="89" t="s">
        <v>33</v>
      </c>
      <c r="D89" s="90"/>
      <c r="E89" s="90"/>
      <c r="F89" s="87"/>
      <c r="G89" s="87"/>
      <c r="H89" s="87"/>
      <c r="I89" s="87"/>
      <c r="J89" s="87"/>
      <c r="K89" s="96"/>
      <c r="L89" s="112"/>
      <c r="M89" s="112"/>
      <c r="N89" s="112"/>
      <c r="O89" s="112"/>
      <c r="P89" s="112"/>
    </row>
    <row r="90" spans="2:16" ht="12.75">
      <c r="B90" s="145"/>
      <c r="C90" s="133" t="s">
        <v>79</v>
      </c>
      <c r="D90" s="146"/>
      <c r="E90" s="146"/>
      <c r="F90" s="147"/>
      <c r="G90" s="147"/>
      <c r="H90" s="147"/>
      <c r="I90" s="147"/>
      <c r="J90" s="147"/>
      <c r="K90" s="148"/>
      <c r="L90" s="149"/>
      <c r="M90" s="149"/>
      <c r="N90" s="149"/>
      <c r="O90" s="149"/>
      <c r="P90" s="149"/>
    </row>
    <row r="91" spans="1:16" ht="12.75">
      <c r="A91" s="95"/>
      <c r="B91" s="54"/>
      <c r="C91" s="133" t="s">
        <v>80</v>
      </c>
      <c r="D91" s="10"/>
      <c r="E91" s="10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">
      <c r="A92" s="91"/>
      <c r="B92" s="49"/>
      <c r="C92" s="14"/>
      <c r="D92" s="10"/>
      <c r="E92" s="10"/>
      <c r="F92" s="44"/>
      <c r="G92" s="44"/>
      <c r="H92" s="44"/>
      <c r="I92" s="44"/>
      <c r="J92" s="44"/>
      <c r="K92" s="44"/>
      <c r="L92" s="44"/>
      <c r="M92" s="44"/>
      <c r="N92" s="44"/>
      <c r="O92" s="74"/>
      <c r="P92" s="56"/>
    </row>
    <row r="93" spans="1:16" ht="12">
      <c r="A93" s="1" t="s">
        <v>69</v>
      </c>
      <c r="B93" s="45"/>
      <c r="C93" s="9"/>
      <c r="D93" s="63"/>
      <c r="E93" s="63"/>
      <c r="F93"/>
      <c r="G93"/>
      <c r="H93"/>
      <c r="I93"/>
      <c r="J93"/>
      <c r="K93"/>
      <c r="L93"/>
      <c r="M93"/>
      <c r="N93"/>
      <c r="O93" s="63"/>
      <c r="P93" s="56"/>
    </row>
    <row r="94" spans="1:16" ht="12">
      <c r="A94" s="1"/>
      <c r="B94" s="45"/>
      <c r="C94" s="9"/>
      <c r="D94" s="63"/>
      <c r="E94" s="63"/>
      <c r="F94"/>
      <c r="G94"/>
      <c r="H94"/>
      <c r="I94"/>
      <c r="J94"/>
      <c r="K94"/>
      <c r="L94"/>
      <c r="M94"/>
      <c r="N94"/>
      <c r="O94"/>
      <c r="P94" s="77"/>
    </row>
    <row r="95" ht="12">
      <c r="A95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3"/>
  <sheetViews>
    <sheetView zoomScaleSheetLayoutView="85" zoomScalePageLayoutView="0" workbookViewId="0" topLeftCell="A1">
      <pane ySplit="12" topLeftCell="A49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6.71093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209" t="s">
        <v>357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8"/>
      <c r="R1"/>
      <c r="S1"/>
    </row>
    <row r="2" spans="1:19" s="43" customFormat="1" ht="12.75">
      <c r="A2" s="210" t="s">
        <v>358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</row>
    <row r="3" spans="1:19" s="4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/>
      <c r="R3"/>
      <c r="S3"/>
    </row>
    <row r="4" spans="1:19" s="43" customFormat="1" ht="12">
      <c r="A4" s="91" t="str">
        <f>kopsavilkums!A5</f>
        <v>Objekta nosaukums: LOTE NR. 4.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74</v>
      </c>
      <c r="B5" s="92"/>
      <c r="C5" s="211" t="s">
        <v>359</v>
      </c>
      <c r="D5" s="211"/>
      <c r="E5" s="211"/>
      <c r="F5" s="211"/>
      <c r="G5" s="211"/>
      <c r="H5" s="211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73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212" t="s">
        <v>17</v>
      </c>
      <c r="N8" s="212"/>
      <c r="O8" s="213"/>
      <c r="P8" s="214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218" t="s">
        <v>4</v>
      </c>
      <c r="B11" s="220" t="s">
        <v>21</v>
      </c>
      <c r="C11" s="216" t="s">
        <v>30</v>
      </c>
      <c r="D11" s="216" t="s">
        <v>1</v>
      </c>
      <c r="E11" s="201" t="s">
        <v>2</v>
      </c>
      <c r="F11" s="208" t="s">
        <v>5</v>
      </c>
      <c r="G11" s="208"/>
      <c r="H11" s="208"/>
      <c r="I11" s="208"/>
      <c r="J11" s="208"/>
      <c r="K11" s="208"/>
      <c r="L11" s="208" t="s">
        <v>3</v>
      </c>
      <c r="M11" s="208"/>
      <c r="N11" s="208"/>
      <c r="O11" s="208"/>
      <c r="P11" s="208"/>
      <c r="Q11"/>
      <c r="R11"/>
      <c r="S11"/>
    </row>
    <row r="12" spans="1:19" s="43" customFormat="1" ht="81" customHeight="1">
      <c r="A12" s="219"/>
      <c r="B12" s="221"/>
      <c r="C12" s="217"/>
      <c r="D12" s="217"/>
      <c r="E12" s="216"/>
      <c r="F12" s="163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9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20"/>
      <c r="B13" s="120"/>
      <c r="C13" s="121" t="s">
        <v>37</v>
      </c>
      <c r="D13" s="122"/>
      <c r="E13" s="12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22">
        <v>1</v>
      </c>
      <c r="B14" s="124"/>
      <c r="C14" s="125" t="s">
        <v>38</v>
      </c>
      <c r="D14" s="126" t="s">
        <v>39</v>
      </c>
      <c r="E14" s="127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14.25" customHeight="1">
      <c r="A15" s="122"/>
      <c r="B15" s="124"/>
      <c r="C15" s="128" t="s">
        <v>40</v>
      </c>
      <c r="D15" s="129"/>
      <c r="E15" s="127"/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8.75" customHeight="1">
      <c r="A16" s="122">
        <v>2</v>
      </c>
      <c r="B16" s="124"/>
      <c r="C16" s="125" t="s">
        <v>58</v>
      </c>
      <c r="D16" s="129" t="s">
        <v>41</v>
      </c>
      <c r="E16" s="127">
        <v>1</v>
      </c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30.75" customHeight="1">
      <c r="A17" s="122">
        <v>3</v>
      </c>
      <c r="B17" s="124"/>
      <c r="C17" s="125" t="s">
        <v>81</v>
      </c>
      <c r="D17" s="129" t="s">
        <v>47</v>
      </c>
      <c r="E17" s="127">
        <v>5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22">
        <v>4</v>
      </c>
      <c r="B18" s="124"/>
      <c r="C18" s="125" t="s">
        <v>42</v>
      </c>
      <c r="D18" s="126" t="s">
        <v>39</v>
      </c>
      <c r="E18" s="127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22">
        <v>5</v>
      </c>
      <c r="B19" s="124"/>
      <c r="C19" s="125" t="s">
        <v>43</v>
      </c>
      <c r="D19" s="126" t="s">
        <v>39</v>
      </c>
      <c r="E19" s="127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27" customHeight="1">
      <c r="A20" s="122">
        <v>6</v>
      </c>
      <c r="B20" s="124"/>
      <c r="C20" s="125" t="s">
        <v>61</v>
      </c>
      <c r="D20" s="126" t="s">
        <v>39</v>
      </c>
      <c r="E20" s="127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46.5" customHeight="1">
      <c r="A21" s="122">
        <v>7</v>
      </c>
      <c r="B21" s="124"/>
      <c r="C21" s="125" t="s">
        <v>44</v>
      </c>
      <c r="D21" s="126" t="s">
        <v>41</v>
      </c>
      <c r="E21" s="127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45" customHeight="1">
      <c r="A22" s="122">
        <v>8</v>
      </c>
      <c r="B22" s="124"/>
      <c r="C22" s="125" t="s">
        <v>59</v>
      </c>
      <c r="D22" s="126" t="s">
        <v>39</v>
      </c>
      <c r="E22" s="127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31.5" customHeight="1">
      <c r="A23" s="122">
        <v>9</v>
      </c>
      <c r="B23" s="124"/>
      <c r="C23" s="125" t="s">
        <v>45</v>
      </c>
      <c r="D23" s="126" t="s">
        <v>41</v>
      </c>
      <c r="E23" s="127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99" customFormat="1" ht="26.25" customHeight="1">
      <c r="A24" s="122">
        <v>10</v>
      </c>
      <c r="B24" s="124"/>
      <c r="C24" s="125" t="s">
        <v>46</v>
      </c>
      <c r="D24" s="129" t="s">
        <v>47</v>
      </c>
      <c r="E24" s="127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97"/>
      <c r="R24" s="98"/>
      <c r="S24" s="98"/>
    </row>
    <row r="25" spans="1:19" s="99" customFormat="1" ht="31.5" customHeight="1">
      <c r="A25" s="122">
        <v>11</v>
      </c>
      <c r="B25" s="124"/>
      <c r="C25" s="125" t="s">
        <v>48</v>
      </c>
      <c r="D25" s="126" t="s">
        <v>39</v>
      </c>
      <c r="E25" s="127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97"/>
      <c r="R25" s="98"/>
      <c r="S25" s="98"/>
    </row>
    <row r="26" spans="1:19" s="53" customFormat="1" ht="27" customHeight="1">
      <c r="A26" s="122">
        <v>12</v>
      </c>
      <c r="B26" s="124"/>
      <c r="C26" s="125" t="s">
        <v>112</v>
      </c>
      <c r="D26" s="126" t="s">
        <v>39</v>
      </c>
      <c r="E26" s="127">
        <v>1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55"/>
      <c r="R26" s="45"/>
      <c r="S26" s="45"/>
    </row>
    <row r="27" spans="1:19" s="99" customFormat="1" ht="31.5" customHeight="1">
      <c r="A27" s="122">
        <v>13</v>
      </c>
      <c r="B27" s="124"/>
      <c r="C27" s="125" t="s">
        <v>92</v>
      </c>
      <c r="D27" s="129" t="s">
        <v>47</v>
      </c>
      <c r="E27" s="127">
        <v>1</v>
      </c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20.25" customHeight="1">
      <c r="A28" s="122">
        <v>14</v>
      </c>
      <c r="B28" s="124"/>
      <c r="C28" s="125" t="s">
        <v>360</v>
      </c>
      <c r="D28" s="126" t="s">
        <v>39</v>
      </c>
      <c r="E28" s="127">
        <v>1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23.25" customHeight="1">
      <c r="A29" s="122"/>
      <c r="B29" s="124"/>
      <c r="C29" s="128" t="s">
        <v>113</v>
      </c>
      <c r="D29" s="129"/>
      <c r="E29" s="127"/>
      <c r="F29" s="100"/>
      <c r="G29" s="100"/>
      <c r="H29" s="100"/>
      <c r="I29" s="100"/>
      <c r="J29" s="100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3.5" customHeight="1">
      <c r="A30" s="122">
        <v>15</v>
      </c>
      <c r="B30" s="124"/>
      <c r="C30" s="125" t="s">
        <v>361</v>
      </c>
      <c r="D30" s="129" t="s">
        <v>47</v>
      </c>
      <c r="E30" s="127">
        <v>1</v>
      </c>
      <c r="F30" s="100"/>
      <c r="G30" s="100"/>
      <c r="H30" s="100"/>
      <c r="I30" s="100"/>
      <c r="J30" s="100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53" customFormat="1" ht="33" customHeight="1">
      <c r="A31" s="122">
        <v>16</v>
      </c>
      <c r="B31" s="124"/>
      <c r="C31" s="125" t="s">
        <v>362</v>
      </c>
      <c r="D31" s="129" t="s">
        <v>47</v>
      </c>
      <c r="E31" s="127">
        <v>4</v>
      </c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55"/>
      <c r="R31" s="45"/>
      <c r="S31" s="45"/>
    </row>
    <row r="32" spans="1:19" s="53" customFormat="1" ht="18" customHeight="1">
      <c r="A32" s="122">
        <v>17</v>
      </c>
      <c r="B32" s="124"/>
      <c r="C32" s="125" t="s">
        <v>363</v>
      </c>
      <c r="D32" s="129" t="s">
        <v>47</v>
      </c>
      <c r="E32" s="127">
        <v>1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99" customFormat="1" ht="45" customHeight="1">
      <c r="A33" s="122">
        <v>18</v>
      </c>
      <c r="B33" s="124"/>
      <c r="C33" s="125" t="s">
        <v>364</v>
      </c>
      <c r="D33" s="129" t="s">
        <v>65</v>
      </c>
      <c r="E33" s="127">
        <v>3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97"/>
      <c r="R33" s="98"/>
      <c r="S33" s="98"/>
    </row>
    <row r="34" spans="1:19" s="53" customFormat="1" ht="25.5">
      <c r="A34" s="122">
        <v>19</v>
      </c>
      <c r="B34" s="124"/>
      <c r="C34" s="125" t="s">
        <v>97</v>
      </c>
      <c r="D34" s="129" t="s">
        <v>47</v>
      </c>
      <c r="E34" s="127">
        <v>3</v>
      </c>
      <c r="F34" s="87"/>
      <c r="G34" s="87"/>
      <c r="H34" s="87"/>
      <c r="I34" s="87"/>
      <c r="J34" s="87"/>
      <c r="K34" s="96"/>
      <c r="L34" s="112"/>
      <c r="M34" s="112"/>
      <c r="N34" s="112"/>
      <c r="O34" s="112"/>
      <c r="P34" s="112"/>
      <c r="Q34" s="57"/>
      <c r="R34" s="57"/>
      <c r="S34"/>
    </row>
    <row r="35" spans="1:19" s="53" customFormat="1" ht="16.5">
      <c r="A35" s="122">
        <v>20</v>
      </c>
      <c r="B35" s="124"/>
      <c r="C35" s="125" t="s">
        <v>98</v>
      </c>
      <c r="D35" s="129" t="s">
        <v>99</v>
      </c>
      <c r="E35" s="127">
        <v>0.45</v>
      </c>
      <c r="F35" s="87"/>
      <c r="G35" s="87"/>
      <c r="H35" s="87"/>
      <c r="I35" s="87"/>
      <c r="J35" s="87"/>
      <c r="K35" s="96"/>
      <c r="L35" s="135"/>
      <c r="M35" s="135"/>
      <c r="N35" s="135"/>
      <c r="O35" s="135"/>
      <c r="P35" s="135"/>
      <c r="Q35" s="57"/>
      <c r="R35" s="57"/>
      <c r="S35"/>
    </row>
    <row r="36" spans="1:16" s="44" customFormat="1" ht="25.5">
      <c r="A36" s="122">
        <v>21</v>
      </c>
      <c r="B36" s="124"/>
      <c r="C36" s="125" t="s">
        <v>365</v>
      </c>
      <c r="D36" s="129" t="s">
        <v>65</v>
      </c>
      <c r="E36" s="127">
        <v>5.5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8" s="44" customFormat="1" ht="12.75">
      <c r="A37" s="122"/>
      <c r="B37" s="124"/>
      <c r="C37" s="128" t="s">
        <v>101</v>
      </c>
      <c r="D37" s="129"/>
      <c r="E37" s="127"/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65"/>
      <c r="R37" s="73"/>
    </row>
    <row r="38" spans="1:19" s="44" customFormat="1" ht="39">
      <c r="A38" s="122">
        <v>22</v>
      </c>
      <c r="B38" s="124"/>
      <c r="C38" s="125" t="s">
        <v>366</v>
      </c>
      <c r="D38" s="129" t="s">
        <v>47</v>
      </c>
      <c r="E38" s="127">
        <v>2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65"/>
      <c r="Q38" s="46"/>
      <c r="R38" s="46"/>
      <c r="S38"/>
    </row>
    <row r="39" spans="1:19" ht="25.5">
      <c r="A39" s="122">
        <v>23</v>
      </c>
      <c r="B39" s="124"/>
      <c r="C39" s="125" t="s">
        <v>367</v>
      </c>
      <c r="D39" s="129" t="s">
        <v>65</v>
      </c>
      <c r="E39" s="127">
        <v>16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0"/>
      <c r="Q39" s="46"/>
      <c r="R39" s="46"/>
      <c r="S39"/>
    </row>
    <row r="40" spans="1:19" s="45" customFormat="1" ht="12.75">
      <c r="A40" s="122"/>
      <c r="B40" s="124"/>
      <c r="C40" s="128" t="s">
        <v>93</v>
      </c>
      <c r="D40" s="130"/>
      <c r="E40" s="12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46"/>
      <c r="R40" s="46"/>
      <c r="S40"/>
    </row>
    <row r="41" spans="1:18" ht="14.25">
      <c r="A41" s="122">
        <v>24</v>
      </c>
      <c r="B41" s="124"/>
      <c r="C41" s="125" t="s">
        <v>368</v>
      </c>
      <c r="D41" s="130" t="s">
        <v>84</v>
      </c>
      <c r="E41" s="127">
        <v>43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46"/>
      <c r="R41" s="46"/>
    </row>
    <row r="42" spans="1:18" ht="14.25">
      <c r="A42" s="122">
        <v>25</v>
      </c>
      <c r="B42" s="124"/>
      <c r="C42" s="131" t="s">
        <v>313</v>
      </c>
      <c r="D42" s="126" t="s">
        <v>75</v>
      </c>
      <c r="E42" s="127">
        <v>3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6"/>
      <c r="R42" s="46"/>
    </row>
    <row r="43" spans="1:18" ht="14.25">
      <c r="A43" s="122">
        <v>26</v>
      </c>
      <c r="B43" s="124"/>
      <c r="C43" s="131" t="s">
        <v>369</v>
      </c>
      <c r="D43" s="126" t="s">
        <v>75</v>
      </c>
      <c r="E43" s="127">
        <v>5</v>
      </c>
      <c r="F43" s="138"/>
      <c r="G43" s="138"/>
      <c r="H43" s="138"/>
      <c r="I43" s="141"/>
      <c r="J43" s="141"/>
      <c r="K43" s="142"/>
      <c r="L43" s="142"/>
      <c r="M43" s="142"/>
      <c r="N43" s="142"/>
      <c r="O43" s="142"/>
      <c r="P43" s="142"/>
      <c r="Q43"/>
      <c r="R43"/>
    </row>
    <row r="44" spans="1:18" ht="14.25">
      <c r="A44" s="122">
        <v>27</v>
      </c>
      <c r="B44" s="124"/>
      <c r="C44" s="131" t="s">
        <v>370</v>
      </c>
      <c r="D44" s="126" t="s">
        <v>75</v>
      </c>
      <c r="E44" s="127">
        <v>24.5</v>
      </c>
      <c r="F44" s="143"/>
      <c r="G44" s="143"/>
      <c r="H44" s="138"/>
      <c r="I44" s="138"/>
      <c r="J44" s="143"/>
      <c r="K44" s="143"/>
      <c r="L44" s="143"/>
      <c r="M44" s="143"/>
      <c r="N44" s="143"/>
      <c r="O44" s="143"/>
      <c r="P44" s="143"/>
      <c r="Q44"/>
      <c r="R44"/>
    </row>
    <row r="45" spans="1:18" s="43" customFormat="1" ht="14.25">
      <c r="A45" s="122">
        <v>28</v>
      </c>
      <c r="B45" s="124"/>
      <c r="C45" s="131" t="s">
        <v>95</v>
      </c>
      <c r="D45" s="126" t="s">
        <v>75</v>
      </c>
      <c r="E45" s="127">
        <v>3</v>
      </c>
      <c r="F45" s="143"/>
      <c r="G45" s="143"/>
      <c r="H45" s="138"/>
      <c r="I45" s="138"/>
      <c r="J45" s="138"/>
      <c r="K45" s="138"/>
      <c r="L45" s="138"/>
      <c r="M45" s="143"/>
      <c r="N45" s="143"/>
      <c r="O45" s="143"/>
      <c r="P45" s="143"/>
      <c r="Q45"/>
      <c r="R45"/>
    </row>
    <row r="46" spans="1:18" s="43" customFormat="1" ht="14.25">
      <c r="A46" s="122">
        <v>29</v>
      </c>
      <c r="B46" s="124"/>
      <c r="C46" s="131" t="s">
        <v>49</v>
      </c>
      <c r="D46" s="126" t="s">
        <v>75</v>
      </c>
      <c r="E46" s="127">
        <v>1</v>
      </c>
      <c r="F46" s="143"/>
      <c r="G46" s="143"/>
      <c r="H46" s="138"/>
      <c r="I46" s="138"/>
      <c r="J46" s="143"/>
      <c r="K46" s="143"/>
      <c r="L46" s="143"/>
      <c r="M46" s="143"/>
      <c r="N46" s="143"/>
      <c r="O46" s="143"/>
      <c r="P46" s="143"/>
      <c r="Q46"/>
      <c r="R46"/>
    </row>
    <row r="47" spans="1:18" s="43" customFormat="1" ht="14.25">
      <c r="A47" s="122">
        <v>30</v>
      </c>
      <c r="B47" s="124"/>
      <c r="C47" s="131" t="s">
        <v>50</v>
      </c>
      <c r="D47" s="126" t="s">
        <v>75</v>
      </c>
      <c r="E47" s="127">
        <v>22.5</v>
      </c>
      <c r="F47" s="150"/>
      <c r="G47" s="150"/>
      <c r="H47" s="151"/>
      <c r="I47" s="151"/>
      <c r="J47" s="152"/>
      <c r="K47" s="152"/>
      <c r="L47" s="152"/>
      <c r="M47" s="150"/>
      <c r="N47" s="150"/>
      <c r="O47" s="150"/>
      <c r="P47" s="150"/>
      <c r="Q47" s="42"/>
      <c r="R47" s="42"/>
    </row>
    <row r="48" spans="1:16" ht="14.25">
      <c r="A48" s="122">
        <v>31</v>
      </c>
      <c r="B48" s="124"/>
      <c r="C48" s="131" t="s">
        <v>319</v>
      </c>
      <c r="D48" s="126" t="s">
        <v>75</v>
      </c>
      <c r="E48" s="127">
        <v>0.5</v>
      </c>
      <c r="F48" s="87"/>
      <c r="G48" s="87"/>
      <c r="H48" s="87"/>
      <c r="I48" s="87"/>
      <c r="J48" s="87"/>
      <c r="K48" s="96"/>
      <c r="L48" s="112"/>
      <c r="M48" s="112"/>
      <c r="N48" s="112"/>
      <c r="O48" s="112"/>
      <c r="P48" s="112"/>
    </row>
    <row r="49" spans="1:16" ht="12.75">
      <c r="A49" s="122"/>
      <c r="B49" s="124"/>
      <c r="C49" s="128" t="s">
        <v>51</v>
      </c>
      <c r="D49" s="130"/>
      <c r="E49" s="127"/>
      <c r="F49" s="87"/>
      <c r="G49" s="87"/>
      <c r="H49" s="87"/>
      <c r="I49" s="87"/>
      <c r="J49" s="87"/>
      <c r="K49" s="96"/>
      <c r="L49" s="112"/>
      <c r="M49" s="112"/>
      <c r="N49" s="112"/>
      <c r="O49" s="112"/>
      <c r="P49" s="112"/>
    </row>
    <row r="50" spans="1:16" ht="14.25">
      <c r="A50" s="122">
        <v>32</v>
      </c>
      <c r="B50" s="124"/>
      <c r="C50" s="125" t="s">
        <v>76</v>
      </c>
      <c r="D50" s="126" t="s">
        <v>75</v>
      </c>
      <c r="E50" s="127">
        <f>(E47+E43+E42+E46)*1.4</f>
        <v>44.1</v>
      </c>
      <c r="F50" s="87"/>
      <c r="G50" s="87"/>
      <c r="H50" s="87"/>
      <c r="I50" s="87"/>
      <c r="J50" s="87"/>
      <c r="K50" s="96"/>
      <c r="L50" s="112"/>
      <c r="M50" s="112"/>
      <c r="N50" s="112"/>
      <c r="O50" s="112"/>
      <c r="P50" s="112"/>
    </row>
    <row r="51" spans="1:16" ht="14.25">
      <c r="A51" s="122">
        <v>33</v>
      </c>
      <c r="B51" s="124"/>
      <c r="C51" s="131" t="s">
        <v>85</v>
      </c>
      <c r="D51" s="126" t="s">
        <v>75</v>
      </c>
      <c r="E51" s="127">
        <f>E44*1.4</f>
        <v>34.3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65"/>
    </row>
    <row r="52" spans="1:16" ht="14.25">
      <c r="A52" s="122">
        <v>34</v>
      </c>
      <c r="B52" s="124"/>
      <c r="C52" s="125" t="s">
        <v>102</v>
      </c>
      <c r="D52" s="126" t="s">
        <v>75</v>
      </c>
      <c r="E52" s="127">
        <f>E48*1.4</f>
        <v>0.7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40"/>
    </row>
    <row r="53" spans="1:16" ht="14.25">
      <c r="A53" s="122">
        <v>35</v>
      </c>
      <c r="B53" s="124"/>
      <c r="C53" s="131" t="s">
        <v>87</v>
      </c>
      <c r="D53" s="126" t="s">
        <v>75</v>
      </c>
      <c r="E53" s="127">
        <f>3*1.4</f>
        <v>4.2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2.75">
      <c r="A54" s="122">
        <v>36</v>
      </c>
      <c r="B54" s="124"/>
      <c r="C54" s="125" t="s">
        <v>52</v>
      </c>
      <c r="D54" s="126" t="s">
        <v>36</v>
      </c>
      <c r="E54" s="127">
        <v>0.4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12.75">
      <c r="A55" s="122">
        <v>37</v>
      </c>
      <c r="B55" s="124"/>
      <c r="C55" s="131" t="s">
        <v>270</v>
      </c>
      <c r="D55" s="126" t="s">
        <v>36</v>
      </c>
      <c r="E55" s="127">
        <v>0.1</v>
      </c>
      <c r="F55" s="87"/>
      <c r="G55" s="87"/>
      <c r="H55" s="87"/>
      <c r="I55" s="87"/>
      <c r="J55" s="87"/>
      <c r="K55" s="96"/>
      <c r="L55" s="112"/>
      <c r="M55" s="112"/>
      <c r="N55" s="112"/>
      <c r="O55" s="112"/>
      <c r="P55" s="112"/>
    </row>
    <row r="56" spans="1:16" ht="12.75">
      <c r="A56" s="122"/>
      <c r="B56" s="124"/>
      <c r="C56" s="128" t="s">
        <v>77</v>
      </c>
      <c r="D56" s="126"/>
      <c r="E56" s="127"/>
      <c r="F56" s="87"/>
      <c r="G56" s="87"/>
      <c r="H56" s="87"/>
      <c r="I56" s="87"/>
      <c r="J56" s="87"/>
      <c r="K56" s="96"/>
      <c r="L56" s="135"/>
      <c r="M56" s="135"/>
      <c r="N56" s="135"/>
      <c r="O56" s="135"/>
      <c r="P56" s="135"/>
    </row>
    <row r="57" spans="1:16" ht="14.25">
      <c r="A57" s="122">
        <v>38</v>
      </c>
      <c r="B57" s="124"/>
      <c r="C57" s="131" t="s">
        <v>68</v>
      </c>
      <c r="D57" s="126" t="s">
        <v>75</v>
      </c>
      <c r="E57" s="127">
        <v>30.5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14.25">
      <c r="A58" s="122">
        <v>39</v>
      </c>
      <c r="B58" s="124"/>
      <c r="C58" s="131" t="s">
        <v>53</v>
      </c>
      <c r="D58" s="126" t="s">
        <v>75</v>
      </c>
      <c r="E58" s="127">
        <v>6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65"/>
    </row>
    <row r="59" spans="1:16" ht="14.25">
      <c r="A59" s="122">
        <v>40</v>
      </c>
      <c r="B59" s="124"/>
      <c r="C59" s="131" t="s">
        <v>371</v>
      </c>
      <c r="D59" s="126" t="s">
        <v>78</v>
      </c>
      <c r="E59" s="127">
        <v>50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65"/>
    </row>
    <row r="60" spans="1:16" ht="14.25">
      <c r="A60" s="122">
        <v>41</v>
      </c>
      <c r="B60" s="124"/>
      <c r="C60" s="131" t="s">
        <v>372</v>
      </c>
      <c r="D60" s="126" t="s">
        <v>78</v>
      </c>
      <c r="E60" s="127">
        <v>4.5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40"/>
    </row>
    <row r="61" spans="1:16" ht="14.25">
      <c r="A61" s="122">
        <v>42</v>
      </c>
      <c r="B61" s="124"/>
      <c r="C61" s="131" t="s">
        <v>373</v>
      </c>
      <c r="D61" s="126" t="s">
        <v>78</v>
      </c>
      <c r="E61" s="127">
        <v>12.5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4.25">
      <c r="A62" s="122">
        <v>43</v>
      </c>
      <c r="B62" s="124"/>
      <c r="C62" s="131" t="s">
        <v>55</v>
      </c>
      <c r="D62" s="126" t="s">
        <v>78</v>
      </c>
      <c r="E62" s="127">
        <v>69.5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2.75">
      <c r="A63" s="122"/>
      <c r="B63" s="124"/>
      <c r="C63" s="128" t="s">
        <v>56</v>
      </c>
      <c r="D63" s="130"/>
      <c r="E63" s="13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25.5">
      <c r="A64" s="122">
        <v>44</v>
      </c>
      <c r="B64" s="124"/>
      <c r="C64" s="125" t="s">
        <v>57</v>
      </c>
      <c r="D64" s="126" t="s">
        <v>39</v>
      </c>
      <c r="E64" s="127">
        <v>1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2.75">
      <c r="A65" s="122"/>
      <c r="B65" s="124"/>
      <c r="C65" s="177" t="s">
        <v>374</v>
      </c>
      <c r="D65" s="126"/>
      <c r="E65" s="127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39">
      <c r="A66" s="122">
        <v>45</v>
      </c>
      <c r="B66" s="124"/>
      <c r="C66" s="125" t="s">
        <v>376</v>
      </c>
      <c r="D66" s="126" t="s">
        <v>39</v>
      </c>
      <c r="E66" s="127">
        <v>1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25.5">
      <c r="A67" s="94"/>
      <c r="B67" s="88"/>
      <c r="C67" s="89" t="s">
        <v>33</v>
      </c>
      <c r="D67" s="90"/>
      <c r="E67" s="90"/>
      <c r="F67" s="87"/>
      <c r="G67" s="87"/>
      <c r="H67" s="87"/>
      <c r="I67" s="87"/>
      <c r="J67" s="87"/>
      <c r="K67" s="96"/>
      <c r="L67" s="112"/>
      <c r="M67" s="112"/>
      <c r="N67" s="112"/>
      <c r="O67" s="112"/>
      <c r="P67" s="112"/>
    </row>
    <row r="68" spans="2:16" ht="12.75">
      <c r="B68" s="145"/>
      <c r="C68" s="133" t="s">
        <v>79</v>
      </c>
      <c r="D68" s="146"/>
      <c r="E68" s="146"/>
      <c r="F68" s="147"/>
      <c r="G68" s="147"/>
      <c r="H68" s="147"/>
      <c r="I68" s="147"/>
      <c r="J68" s="147"/>
      <c r="K68" s="148"/>
      <c r="L68" s="149"/>
      <c r="M68" s="149"/>
      <c r="N68" s="149"/>
      <c r="O68" s="149"/>
      <c r="P68" s="149"/>
    </row>
    <row r="69" spans="1:16" ht="12.75">
      <c r="A69" s="95"/>
      <c r="B69" s="54"/>
      <c r="C69" s="133" t="s">
        <v>80</v>
      </c>
      <c r="D69" s="10"/>
      <c r="E69" s="10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">
      <c r="A70" s="91"/>
      <c r="B70" s="49"/>
      <c r="C70" s="14"/>
      <c r="D70" s="10"/>
      <c r="E70" s="10"/>
      <c r="F70" s="44"/>
      <c r="G70" s="44"/>
      <c r="H70" s="44"/>
      <c r="I70" s="44"/>
      <c r="J70" s="44"/>
      <c r="K70" s="44"/>
      <c r="L70" s="44"/>
      <c r="M70" s="44"/>
      <c r="N70" s="44"/>
      <c r="O70" s="74"/>
      <c r="P70" s="56"/>
    </row>
    <row r="71" spans="1:16" ht="12">
      <c r="A71" s="1" t="s">
        <v>69</v>
      </c>
      <c r="B71" s="45"/>
      <c r="C71" s="9"/>
      <c r="D71" s="63"/>
      <c r="E71" s="63"/>
      <c r="F71"/>
      <c r="G71"/>
      <c r="H71"/>
      <c r="I71"/>
      <c r="J71"/>
      <c r="K71"/>
      <c r="L71"/>
      <c r="M71"/>
      <c r="N71"/>
      <c r="O71" s="63"/>
      <c r="P71" s="56"/>
    </row>
    <row r="72" spans="1:16" ht="12">
      <c r="A72" s="1"/>
      <c r="B72" s="45"/>
      <c r="C72" s="9"/>
      <c r="D72" s="63"/>
      <c r="E72" s="63"/>
      <c r="F72"/>
      <c r="G72"/>
      <c r="H72"/>
      <c r="I72"/>
      <c r="J72"/>
      <c r="K72"/>
      <c r="L72"/>
      <c r="M72"/>
      <c r="N72"/>
      <c r="O72"/>
      <c r="P72" s="77"/>
    </row>
    <row r="73" ht="12">
      <c r="A73" s="25" t="s">
        <v>70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