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ovL01\Documents\sarunas\filtri\"/>
    </mc:Choice>
  </mc:AlternateContent>
  <xr:revisionPtr revIDLastSave="0" documentId="8_{0747D457-EB2F-40E7-8780-BC1DAF4DBF39}" xr6:coauthVersionLast="45" xr6:coauthVersionMax="45" xr10:uidLastSave="{00000000-0000-0000-0000-000000000000}"/>
  <bookViews>
    <workbookView xWindow="-110" yWindow="-110" windowWidth="19420" windowHeight="10420" activeTab="3" xr2:uid="{8CAD195A-DEA8-423D-9DAF-CD3EB7BAD1F7}"/>
  </bookViews>
  <sheets>
    <sheet name="1.autotransports" sheetId="1" r:id="rId1"/>
    <sheet name="2.Krievijas_tehnika" sheetId="2" r:id="rId2"/>
    <sheet name="3.sliezu_mototransports" sheetId="3" r:id="rId3"/>
    <sheet name="4.speciala_tehnika" sheetId="4" r:id="rId4"/>
    <sheet name="5.RS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5" l="1"/>
  <c r="E21" i="4" l="1"/>
  <c r="G21" i="4"/>
  <c r="I21" i="4"/>
  <c r="K21" i="4"/>
  <c r="L21" i="4"/>
  <c r="M21" i="4"/>
  <c r="O21" i="4"/>
  <c r="D13" i="3"/>
  <c r="F13" i="3"/>
  <c r="G13" i="3"/>
  <c r="H13" i="3"/>
  <c r="J13" i="3"/>
  <c r="L13" i="3"/>
  <c r="M13" i="3"/>
  <c r="N13" i="3"/>
  <c r="K14" i="2"/>
  <c r="N86" i="1"/>
  <c r="O86" i="1"/>
  <c r="P86" i="1"/>
  <c r="Q86" i="1"/>
  <c r="R86" i="1"/>
  <c r="S86" i="1"/>
  <c r="T86" i="1"/>
  <c r="U86" i="1"/>
  <c r="V86" i="1"/>
  <c r="W86" i="1"/>
  <c r="L86" i="1"/>
  <c r="J86" i="1"/>
  <c r="H86" i="1"/>
  <c r="H61" i="1"/>
  <c r="J61" i="1"/>
  <c r="L61" i="1"/>
  <c r="M61" i="1"/>
  <c r="N61" i="1"/>
  <c r="P61" i="1"/>
  <c r="E12" i="3" l="1"/>
  <c r="M82" i="1"/>
  <c r="I82" i="1"/>
  <c r="O83" i="1"/>
  <c r="K82" i="1"/>
  <c r="G82" i="1"/>
  <c r="K11" i="3"/>
  <c r="I11" i="3"/>
  <c r="E11" i="3"/>
  <c r="C11" i="3"/>
  <c r="E8" i="3"/>
  <c r="F18" i="4"/>
  <c r="F16" i="4"/>
  <c r="F17" i="4"/>
  <c r="I9" i="3"/>
  <c r="E9" i="3"/>
  <c r="I85" i="1"/>
  <c r="K85" i="1"/>
  <c r="G85" i="1"/>
  <c r="G84" i="1"/>
  <c r="K84" i="1"/>
  <c r="I8" i="3" l="1"/>
  <c r="C8" i="3"/>
  <c r="I5" i="3"/>
  <c r="C5" i="3"/>
  <c r="C13" i="3" s="1"/>
  <c r="E5" i="3"/>
  <c r="N20" i="4"/>
  <c r="N21" i="4" s="1"/>
  <c r="J20" i="4"/>
  <c r="F20" i="4"/>
  <c r="D20" i="4"/>
  <c r="F19" i="4"/>
  <c r="O41" i="1"/>
  <c r="O61" i="1" s="1"/>
  <c r="K41" i="1"/>
  <c r="K61" i="1" s="1"/>
  <c r="I41" i="1"/>
  <c r="I61" i="1" s="1"/>
  <c r="G41" i="1"/>
  <c r="G61" i="1" s="1"/>
  <c r="E13" i="3" l="1"/>
  <c r="K8" i="3"/>
  <c r="K13" i="3" s="1"/>
  <c r="M67" i="1"/>
  <c r="M86" i="1" s="1"/>
  <c r="I83" i="1"/>
  <c r="I69" i="1"/>
  <c r="I67" i="1"/>
  <c r="F15" i="4"/>
  <c r="F14" i="4"/>
  <c r="F13" i="4"/>
  <c r="H12" i="4"/>
  <c r="H21" i="4" s="1"/>
  <c r="F12" i="4"/>
  <c r="J12" i="4"/>
  <c r="J21" i="4" s="1"/>
  <c r="K81" i="1"/>
  <c r="K80" i="1"/>
  <c r="K67" i="1"/>
  <c r="D12" i="4"/>
  <c r="D21" i="4" s="1"/>
  <c r="I6" i="3"/>
  <c r="I13" i="3" s="1"/>
  <c r="G67" i="1"/>
  <c r="G86" i="1" s="1"/>
  <c r="I64" i="1"/>
  <c r="K64" i="1"/>
  <c r="K63" i="1"/>
  <c r="K86" i="1" s="1"/>
  <c r="F7" i="4"/>
  <c r="E6" i="3"/>
  <c r="H15" i="5"/>
  <c r="H12" i="5"/>
  <c r="H16" i="5" s="1"/>
  <c r="H11" i="5"/>
  <c r="H10" i="5"/>
  <c r="H9" i="5"/>
  <c r="H8" i="5"/>
  <c r="H7" i="5"/>
  <c r="H6" i="5"/>
  <c r="F21" i="4" l="1"/>
  <c r="I86" i="1"/>
  <c r="I14" i="2"/>
  <c r="G14" i="2"/>
  <c r="E14" i="2"/>
</calcChain>
</file>

<file path=xl/sharedStrings.xml><?xml version="1.0" encoding="utf-8"?>
<sst xmlns="http://schemas.openxmlformats.org/spreadsheetml/2006/main" count="423" uniqueCount="166">
  <si>
    <t>IEPIRKUMA PRIEKŠMETA DAĻA Nr.1 - AUTOTRANSPORTS</t>
  </si>
  <si>
    <t>Nr. p. k.</t>
  </si>
  <si>
    <t>Auto marka</t>
  </si>
  <si>
    <t>Jauda (kW)</t>
  </si>
  <si>
    <t>Degviela</t>
  </si>
  <si>
    <t>M.B. SPRINTER</t>
  </si>
  <si>
    <t>D</t>
  </si>
  <si>
    <t>RENAULT KOLEOS</t>
  </si>
  <si>
    <t>B</t>
  </si>
  <si>
    <t>RENAULT MASTER</t>
  </si>
  <si>
    <t>KIA SPORTAGE</t>
  </si>
  <si>
    <t>RENAULT TRAFIC</t>
  </si>
  <si>
    <t>RENAULT MEGANE</t>
  </si>
  <si>
    <t>OPEL VIVARO</t>
  </si>
  <si>
    <t>VW TRANSPORTER</t>
  </si>
  <si>
    <t>MB SPRINTER</t>
  </si>
  <si>
    <t>Kopā, EUR bez PVN:</t>
  </si>
  <si>
    <t>MAN TGM</t>
  </si>
  <si>
    <t>Jelgava Bauskas iela 5, Ventspils Depo iela 8, Liepāja Rīga iela 71</t>
  </si>
  <si>
    <t>Daugavpils 2.Preču iela 4, Rēzekne Stacijas iela 23</t>
  </si>
  <si>
    <t>IEPIRKUMA PRIEKŠMETA DAĻA Nr.2 - KRIEVIJAS TEHNIKA</t>
  </si>
  <si>
    <t>Tehnikas marka</t>
  </si>
  <si>
    <t>Reģ. datums/ Izl. gads</t>
  </si>
  <si>
    <t>GAZ 3307</t>
  </si>
  <si>
    <t>GAZ 66</t>
  </si>
  <si>
    <t>GAZ 51</t>
  </si>
  <si>
    <t>IEPIRKUMA PRIEKŠMETA DAĻA Nr.4 SPECIĀLĀ TEHNIKA</t>
  </si>
  <si>
    <t>DAEWOO D-25</t>
  </si>
  <si>
    <t>NIFTY LIFT 120H</t>
  </si>
  <si>
    <t>LTZ 60AB</t>
  </si>
  <si>
    <t>NISSAN WF05H70U</t>
  </si>
  <si>
    <t>Huddig 1160</t>
  </si>
  <si>
    <t>149.6 ZS</t>
  </si>
  <si>
    <t>Huddig 1260</t>
  </si>
  <si>
    <t>155.6 ZS</t>
  </si>
  <si>
    <t>Nr.p.k.</t>
  </si>
  <si>
    <t xml:space="preserve">
Preces nosaukums</t>
  </si>
  <si>
    <t>Tehnisko prasību apraksts precei</t>
  </si>
  <si>
    <t xml:space="preserve">Piegādes vieta </t>
  </si>
  <si>
    <t>Mērvienība</t>
  </si>
  <si>
    <t>Paredzamais apjoms gadā</t>
  </si>
  <si>
    <t>EUR, bez PVN par vienību</t>
  </si>
  <si>
    <t>Kopā,
EUR, bez PVN</t>
  </si>
  <si>
    <t>Texas Combi 800TG</t>
  </si>
  <si>
    <t xml:space="preserve">Husqarna R316AWD </t>
  </si>
  <si>
    <t>DNP</t>
  </si>
  <si>
    <t>SCP</t>
  </si>
  <si>
    <t>IEPIRKUMA PRIEKŠMETA DAĻA Nr.3 - SLIEŽU MOTOTRANSPORTS</t>
  </si>
  <si>
    <t>Ventilācijas gaisa filtri</t>
  </si>
  <si>
    <t xml:space="preserve">Filtrs </t>
  </si>
  <si>
    <t>WF (balts) platums 1m, garums 20m</t>
  </si>
  <si>
    <t>Daugavpils, 2.Preču iela 30</t>
  </si>
  <si>
    <t>gab</t>
  </si>
  <si>
    <t>590x290x240/5 M5 Termex</t>
  </si>
  <si>
    <t>620x320x240/5 M5 Termex</t>
  </si>
  <si>
    <t>FKR-X 610x548x292 F9 
(Klimawent RAK-X-M/1S 230V, 1.1kW, 7.2A, 2800 l/min)</t>
  </si>
  <si>
    <t>Daugavpils, Varšavas iela 49</t>
  </si>
  <si>
    <t>FWE-X 610x548x50 G3 
(Klimawent RAK-X-M/1S 230V, 1.1kW, 7.2A, 2800 l/min)</t>
  </si>
  <si>
    <t>FCR-X 610x548x20mm 
(Klimawent RAK-X-M/1S 230V, 1.1kW, 7.2A, 2800 l/min)</t>
  </si>
  <si>
    <t>ЧПУ darbgaldi</t>
  </si>
  <si>
    <t>F290 gaisa AIR ЧПУ darbgalda apkalpošanai (ventilators)</t>
  </si>
  <si>
    <t>P175108 eļļas ЧПУ darbgalda apkalpošanai (hidrosistēmas)</t>
  </si>
  <si>
    <t>RM-80</t>
  </si>
  <si>
    <t>Gaisa filtrs</t>
  </si>
  <si>
    <t>MK-6</t>
  </si>
  <si>
    <t>JMZ-238 (SZ-120, UK, MPD)</t>
  </si>
  <si>
    <t xml:space="preserve"> </t>
  </si>
  <si>
    <t>IVECO 190 E24</t>
  </si>
  <si>
    <t>Mitruma atdalītājs</t>
  </si>
  <si>
    <t>Hidrauliskais</t>
  </si>
  <si>
    <t>Karteru gāzes filtrs</t>
  </si>
  <si>
    <t>VW Caravella</t>
  </si>
  <si>
    <t>Toyota Hilus</t>
  </si>
  <si>
    <t>1</t>
  </si>
  <si>
    <t>Renault Master</t>
  </si>
  <si>
    <t>4</t>
  </si>
  <si>
    <t>2</t>
  </si>
  <si>
    <t>Ford Transit</t>
  </si>
  <si>
    <t>Setra 213UL</t>
  </si>
  <si>
    <t>6</t>
  </si>
  <si>
    <t>7</t>
  </si>
  <si>
    <t>Doosan 225LCSLR</t>
  </si>
  <si>
    <t>KOMATSU D61PX-15EO</t>
  </si>
  <si>
    <t>18</t>
  </si>
  <si>
    <t>12</t>
  </si>
  <si>
    <t>KOMATSU PW-160 77/8EO</t>
  </si>
  <si>
    <t>Hyndai HL760</t>
  </si>
  <si>
    <t>Mercedes Axor</t>
  </si>
  <si>
    <t>Mercedes Altego</t>
  </si>
  <si>
    <t>Renault Trafic</t>
  </si>
  <si>
    <t>Mercedes Benz 817</t>
  </si>
  <si>
    <t>WM</t>
  </si>
  <si>
    <t>KIOTI</t>
  </si>
  <si>
    <t>Huddig 1160D</t>
  </si>
  <si>
    <t>JUMz-6A</t>
  </si>
  <si>
    <t>Robo Eco Energreen</t>
  </si>
  <si>
    <t xml:space="preserve">Gaisa filtrs iekšējais </t>
  </si>
  <si>
    <t>Geismar MTZ 350</t>
  </si>
  <si>
    <t>skrūvgriezis 30.82</t>
  </si>
  <si>
    <t>elektrostacija</t>
  </si>
  <si>
    <t>Husqvarna 312K</t>
  </si>
  <si>
    <t>Renault Midlum</t>
  </si>
  <si>
    <t>Hidrauliskais eļlas filtrs</t>
  </si>
  <si>
    <t>KABEĻLICĒJS</t>
  </si>
  <si>
    <t>Kubota</t>
  </si>
  <si>
    <t>PUSIO</t>
  </si>
  <si>
    <t>MPT-6</t>
  </si>
  <si>
    <t xml:space="preserve">Eļlas filtrs </t>
  </si>
  <si>
    <t xml:space="preserve">Gaisa filtrs </t>
  </si>
  <si>
    <t xml:space="preserve">Degvielas filtrs 
</t>
  </si>
  <si>
    <t xml:space="preserve">Salona filtrs 
</t>
  </si>
  <si>
    <t>Filtrs seperators</t>
  </si>
  <si>
    <t>Filtrs Ad Blue</t>
  </si>
  <si>
    <t xml:space="preserve">Degvielas filtrs </t>
  </si>
  <si>
    <t xml:space="preserve">Salona filtrs </t>
  </si>
  <si>
    <t>Hidrauliskie filtri</t>
  </si>
  <si>
    <t>Rīga: Starta iela 28a, Jāņuvārti 28, Altonavas iela 11a</t>
  </si>
  <si>
    <t>DGKu</t>
  </si>
  <si>
    <t>Pallas</t>
  </si>
  <si>
    <t>Gen Set</t>
  </si>
  <si>
    <t>Stihl 760</t>
  </si>
  <si>
    <t>slīpmašīna</t>
  </si>
  <si>
    <t>SM-2</t>
  </si>
  <si>
    <t>Piegādes adreses (pozīcijām Nr.57-79):</t>
  </si>
  <si>
    <t>Filtrs dzesēšanas sistēmai</t>
  </si>
  <si>
    <t>Automotrisa (ADM, PRL)</t>
  </si>
  <si>
    <t>Automotrisa (DMSu)</t>
  </si>
  <si>
    <t>Automotrisa (AGV)</t>
  </si>
  <si>
    <t>Hidrauliskais filtrs</t>
  </si>
  <si>
    <t>Izl. gads</t>
  </si>
  <si>
    <t>2009.</t>
  </si>
  <si>
    <t>2011.</t>
  </si>
  <si>
    <t>2013.</t>
  </si>
  <si>
    <t>2010.</t>
  </si>
  <si>
    <t>2012.</t>
  </si>
  <si>
    <t>2008.</t>
  </si>
  <si>
    <t>2005.</t>
  </si>
  <si>
    <t>2000.</t>
  </si>
  <si>
    <t>2003.</t>
  </si>
  <si>
    <t>2014.</t>
  </si>
  <si>
    <r>
      <t>Motora tilpums mc</t>
    </r>
    <r>
      <rPr>
        <b/>
        <vertAlign val="superscript"/>
        <sz val="8"/>
        <color theme="1"/>
        <rFont val="Times New Roman"/>
        <family val="1"/>
        <charset val="186"/>
      </rPr>
      <t>3</t>
    </r>
  </si>
  <si>
    <t>Vienības cena, EUR</t>
  </si>
  <si>
    <t>Nr.p. k.</t>
  </si>
  <si>
    <t>Degvielas filtrs</t>
  </si>
  <si>
    <t xml:space="preserve">Degvielas separators </t>
  </si>
  <si>
    <t>Hidrauliskās eļlas filtrs</t>
  </si>
  <si>
    <t>Rīga, Krūzes iela 47a, Daugavpils, 1.Pasažieru iela 12, Rēzekne, Ezera iela 4, Jelgava, Sporta iela 10/12</t>
  </si>
  <si>
    <t>Piedāvājuma kopējā summa, EUR bez PVN par iepirkuma daļu Nr.5:</t>
  </si>
  <si>
    <t>Piedāvājuma kopējā summa, EUR bez PVN par iepirkuma daļu Nr.4 :</t>
  </si>
  <si>
    <t>Piedāvājuma kopējā summa EUR bez PVN par iepirkuma daļu Nr.3:</t>
  </si>
  <si>
    <t>Piedāvājuma kopējā summa, EUR bez PVN par iepirkuma daļu Nr.2:</t>
  </si>
  <si>
    <t>Piedāvājuma kopējā summa, EUR bez PVN par iepirkuma daļu Nr.1 :</t>
  </si>
  <si>
    <t xml:space="preserve">Piegādes adreses: </t>
  </si>
  <si>
    <t>Piegādes adreses:</t>
  </si>
  <si>
    <t>Rīga, Vilkaines iela 3</t>
  </si>
  <si>
    <r>
      <rPr>
        <b/>
        <sz val="8"/>
        <color theme="1"/>
        <rFont val="Times New Roman"/>
        <family val="1"/>
        <charset val="186"/>
      </rPr>
      <t xml:space="preserve"> EP- </t>
    </r>
    <r>
      <rPr>
        <sz val="8"/>
        <color theme="1"/>
        <rFont val="Times New Roman"/>
        <family val="1"/>
        <charset val="186"/>
      </rPr>
      <t xml:space="preserve"> Rīga, Krūzes iela 47a, Daugavpils, 1.Pasažieru iela 12, Rēzekne, Ezera iela 4, Jelgava, Sporta iela 10/12</t>
    </r>
  </si>
  <si>
    <r>
      <rPr>
        <b/>
        <sz val="8"/>
        <color theme="1"/>
        <rFont val="Times New Roman"/>
        <family val="1"/>
        <charset val="186"/>
      </rPr>
      <t xml:space="preserve">Piegādes adreses: </t>
    </r>
    <r>
      <rPr>
        <sz val="8"/>
        <color theme="1"/>
        <rFont val="Times New Roman"/>
        <family val="1"/>
        <charset val="186"/>
      </rPr>
      <t>Rīga, Krūzes iela 47a, Daugavpils, 1.Pasažieru iela 12, Rēzekne, Ezera iela 4, Jelgava, Sporta iela 10/12</t>
    </r>
  </si>
  <si>
    <r>
      <rPr>
        <b/>
        <sz val="8"/>
        <color theme="1"/>
        <rFont val="Times New Roman"/>
        <family val="1"/>
        <charset val="186"/>
      </rPr>
      <t>Piegādes adreses</t>
    </r>
    <r>
      <rPr>
        <i/>
        <sz val="8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(pozīcijām Nr.1-56):</t>
    </r>
    <r>
      <rPr>
        <b/>
        <sz val="8"/>
        <color theme="1"/>
        <rFont val="Times New Roman"/>
        <family val="1"/>
        <charset val="186"/>
      </rPr>
      <t xml:space="preserve"> </t>
    </r>
    <r>
      <rPr>
        <sz val="8"/>
        <color theme="1"/>
        <rFont val="Times New Roman"/>
        <family val="1"/>
        <charset val="186"/>
      </rPr>
      <t>Rīga, Krūzes iela 47a, Daugavpils, 1.Pasažieru iela 12, Rēzekne, Ezera iela 4, Jelgava, Sporta iela 10/12</t>
    </r>
  </si>
  <si>
    <r>
      <t>IEPIRKUMA PRIEKŠMETA DAĻA Nr.</t>
    </r>
    <r>
      <rPr>
        <b/>
        <sz val="8"/>
        <rFont val="Times New Roman"/>
        <family val="1"/>
        <charset val="186"/>
      </rPr>
      <t>5-</t>
    </r>
    <r>
      <rPr>
        <b/>
        <sz val="8"/>
        <color theme="1"/>
        <rFont val="Times New Roman"/>
        <family val="1"/>
        <charset val="186"/>
      </rPr>
      <t xml:space="preserve"> FILTRI SIA "</t>
    </r>
    <r>
      <rPr>
        <b/>
        <sz val="8"/>
        <rFont val="Times New Roman"/>
        <family val="1"/>
        <charset val="186"/>
      </rPr>
      <t xml:space="preserve">LDZ  RSS" </t>
    </r>
    <r>
      <rPr>
        <b/>
        <sz val="8"/>
        <color theme="1"/>
        <rFont val="Times New Roman"/>
        <family val="1"/>
        <charset val="186"/>
      </rPr>
      <t>VAJADZĪBĀM</t>
    </r>
  </si>
  <si>
    <r>
      <t>m</t>
    </r>
    <r>
      <rPr>
        <vertAlign val="superscript"/>
        <sz val="8"/>
        <rFont val="Times New Roman"/>
        <family val="1"/>
        <charset val="186"/>
      </rPr>
      <t>2</t>
    </r>
  </si>
  <si>
    <r>
      <t>Kartona 90cm (10m</t>
    </r>
    <r>
      <rPr>
        <vertAlign val="superscript"/>
        <sz val="8"/>
        <rFont val="Times New Roman"/>
        <family val="1"/>
        <charset val="186"/>
      </rPr>
      <t>2</t>
    </r>
    <r>
      <rPr>
        <sz val="8"/>
        <rFont val="Times New Roman"/>
        <family val="1"/>
        <charset val="186"/>
      </rPr>
      <t>)</t>
    </r>
  </si>
  <si>
    <t>Spēkzāģis Husqvarna 3122K</t>
  </si>
  <si>
    <t>Husqvarna krūmgriezis 355 RXT</t>
  </si>
  <si>
    <t>Husqvarna krūmgriezis 555 RXT</t>
  </si>
  <si>
    <t>Spēkzāģis Husqvarna 3121K</t>
  </si>
  <si>
    <t>Vertikālā slīpmašīna Robbel 13.44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</si>
</sst>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16" x14ac:knownFonts="1">
    <font>
      <sz val="11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rgb="FF3F3F3F"/>
      <name val="Calibri"/>
      <family val="2"/>
      <charset val="204"/>
      <scheme val="minor"/>
    </font>
    <font>
      <b/>
      <sz val="8"/>
      <color theme="1"/>
      <name val="Times New Roman"/>
      <family val="1"/>
      <charset val="186"/>
    </font>
    <font>
      <b/>
      <vertAlign val="superscript"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vertAlign val="superscript"/>
      <sz val="8"/>
      <name val="Times New Roman"/>
      <family val="1"/>
      <charset val="186"/>
    </font>
    <font>
      <sz val="8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0" fontId="2" fillId="0" borderId="0"/>
    <xf numFmtId="0" fontId="3" fillId="3" borderId="16" applyNumberFormat="0" applyAlignment="0" applyProtection="0"/>
  </cellStyleXfs>
  <cellXfs count="15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/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2" fontId="4" fillId="0" borderId="0" xfId="0" applyNumberFormat="1" applyFont="1" applyFill="1" applyBorder="1" applyAlignment="1">
      <alignment vertical="center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left" vertical="center"/>
    </xf>
    <xf numFmtId="1" fontId="8" fillId="0" borderId="1" xfId="1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2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/>
    <xf numFmtId="0" fontId="10" fillId="0" borderId="1" xfId="0" applyFont="1" applyBorder="1" applyAlignment="1">
      <alignment horizontal="left" vertical="center"/>
    </xf>
    <xf numFmtId="0" fontId="4" fillId="0" borderId="1" xfId="0" applyFont="1" applyBorder="1"/>
    <xf numFmtId="0" fontId="9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2" fontId="9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9" fillId="0" borderId="0" xfId="0" applyNumberFormat="1" applyFont="1"/>
    <xf numFmtId="2" fontId="6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2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1" fontId="12" fillId="0" borderId="0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7" fillId="2" borderId="21" xfId="2" applyFont="1" applyFill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4" borderId="20" xfId="3" applyFont="1" applyFill="1" applyBorder="1" applyAlignment="1">
      <alignment horizontal="center" vertical="center" wrapText="1"/>
    </xf>
    <xf numFmtId="2" fontId="6" fillId="0" borderId="2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2" borderId="1" xfId="2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4" borderId="4" xfId="3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7" fillId="2" borderId="25" xfId="2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/>
    </xf>
    <xf numFmtId="0" fontId="7" fillId="4" borderId="24" xfId="3" applyFont="1" applyFill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7" fillId="0" borderId="21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15" fillId="0" borderId="25" xfId="0" applyFont="1" applyBorder="1"/>
    <xf numFmtId="0" fontId="7" fillId="0" borderId="25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6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33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4">
    <cellStyle name="Excel Built-in Normal" xfId="1" xr:uid="{560C71BC-D862-45B5-8640-071F2559DD38}"/>
    <cellStyle name="Normal" xfId="0" builtinId="0"/>
    <cellStyle name="Normal 3" xfId="2" xr:uid="{34612CAE-8A1A-4FB5-BF13-2159047FFB8F}"/>
    <cellStyle name="Output 2" xfId="3" xr:uid="{DF8B48F7-3C3F-44B7-AA56-80F4252D3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5CC76-6E86-4390-BCDD-7877BA16CA2C}">
  <sheetPr>
    <pageSetUpPr fitToPage="1"/>
  </sheetPr>
  <dimension ref="A2:W92"/>
  <sheetViews>
    <sheetView zoomScale="80" zoomScaleNormal="80" workbookViewId="0">
      <pane ySplit="1" topLeftCell="A59" activePane="bottomLeft" state="frozen"/>
      <selection pane="bottomLeft" activeCell="C16" sqref="C16"/>
    </sheetView>
  </sheetViews>
  <sheetFormatPr defaultColWidth="9" defaultRowHeight="10.5" x14ac:dyDescent="0.25"/>
  <cols>
    <col min="1" max="1" width="4.25" style="31" customWidth="1"/>
    <col min="2" max="2" width="19.25" style="31" customWidth="1"/>
    <col min="3" max="3" width="6.25" style="31" customWidth="1"/>
    <col min="4" max="4" width="6.58203125" style="31" customWidth="1"/>
    <col min="5" max="6" width="6.25" style="31" customWidth="1"/>
    <col min="7" max="7" width="5.75" style="31" customWidth="1"/>
    <col min="8" max="8" width="6.08203125" style="31" customWidth="1"/>
    <col min="9" max="9" width="5.58203125" style="31" customWidth="1"/>
    <col min="10" max="10" width="6.58203125" style="31" customWidth="1"/>
    <col min="11" max="11" width="7" style="31" customWidth="1"/>
    <col min="12" max="12" width="6.25" style="31" customWidth="1"/>
    <col min="13" max="13" width="7.08203125" style="31" customWidth="1"/>
    <col min="14" max="14" width="7" style="31" customWidth="1"/>
    <col min="15" max="15" width="10.08203125" style="31" customWidth="1"/>
    <col min="16" max="16" width="7" style="31" customWidth="1"/>
    <col min="17" max="16384" width="9" style="31"/>
  </cols>
  <sheetData>
    <row r="2" spans="1:16" x14ac:dyDescent="0.25">
      <c r="A2" s="121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68"/>
    </row>
    <row r="3" spans="1:16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6" ht="33.5" x14ac:dyDescent="0.25">
      <c r="A4" s="1" t="s">
        <v>142</v>
      </c>
      <c r="B4" s="1" t="s">
        <v>2</v>
      </c>
      <c r="C4" s="1" t="s">
        <v>129</v>
      </c>
      <c r="D4" s="1" t="s">
        <v>140</v>
      </c>
      <c r="E4" s="1" t="s">
        <v>3</v>
      </c>
      <c r="F4" s="1" t="s">
        <v>4</v>
      </c>
      <c r="G4" s="1" t="s">
        <v>107</v>
      </c>
      <c r="H4" s="1" t="s">
        <v>141</v>
      </c>
      <c r="I4" s="1" t="s">
        <v>108</v>
      </c>
      <c r="J4" s="1" t="s">
        <v>141</v>
      </c>
      <c r="K4" s="1" t="s">
        <v>109</v>
      </c>
      <c r="L4" s="1" t="s">
        <v>141</v>
      </c>
      <c r="M4" s="1" t="s">
        <v>110</v>
      </c>
      <c r="N4" s="1" t="s">
        <v>141</v>
      </c>
      <c r="O4" s="24" t="s">
        <v>102</v>
      </c>
      <c r="P4" s="1" t="s">
        <v>141</v>
      </c>
    </row>
    <row r="5" spans="1:16" x14ac:dyDescent="0.25">
      <c r="A5" s="3">
        <v>1</v>
      </c>
      <c r="B5" s="4" t="s">
        <v>5</v>
      </c>
      <c r="C5" s="4" t="s">
        <v>130</v>
      </c>
      <c r="D5" s="4">
        <v>2143</v>
      </c>
      <c r="E5" s="4">
        <v>95</v>
      </c>
      <c r="F5" s="4" t="s">
        <v>6</v>
      </c>
      <c r="G5" s="59">
        <v>1</v>
      </c>
      <c r="H5" s="59"/>
      <c r="I5" s="59">
        <v>1</v>
      </c>
      <c r="J5" s="59"/>
      <c r="K5" s="59">
        <v>1</v>
      </c>
      <c r="L5" s="59"/>
      <c r="M5" s="59">
        <v>1</v>
      </c>
      <c r="N5" s="60"/>
      <c r="O5" s="60"/>
      <c r="P5" s="27"/>
    </row>
    <row r="6" spans="1:16" x14ac:dyDescent="0.25">
      <c r="A6" s="5">
        <v>2</v>
      </c>
      <c r="B6" s="4" t="s">
        <v>5</v>
      </c>
      <c r="C6" s="6" t="s">
        <v>131</v>
      </c>
      <c r="D6" s="4">
        <v>2143</v>
      </c>
      <c r="E6" s="6">
        <v>95</v>
      </c>
      <c r="F6" s="6" t="s">
        <v>6</v>
      </c>
      <c r="G6" s="22">
        <v>1</v>
      </c>
      <c r="H6" s="22"/>
      <c r="I6" s="22">
        <v>1</v>
      </c>
      <c r="J6" s="22"/>
      <c r="K6" s="22">
        <v>1</v>
      </c>
      <c r="L6" s="22"/>
      <c r="M6" s="22">
        <v>1</v>
      </c>
      <c r="N6" s="61"/>
      <c r="O6" s="61"/>
      <c r="P6" s="27"/>
    </row>
    <row r="7" spans="1:16" x14ac:dyDescent="0.25">
      <c r="A7" s="5">
        <v>3</v>
      </c>
      <c r="B7" s="4" t="s">
        <v>5</v>
      </c>
      <c r="C7" s="6" t="s">
        <v>131</v>
      </c>
      <c r="D7" s="4">
        <v>2143</v>
      </c>
      <c r="E7" s="6">
        <v>95</v>
      </c>
      <c r="F7" s="6" t="s">
        <v>6</v>
      </c>
      <c r="G7" s="22">
        <v>1</v>
      </c>
      <c r="H7" s="22"/>
      <c r="I7" s="22">
        <v>1</v>
      </c>
      <c r="J7" s="22"/>
      <c r="K7" s="22">
        <v>1</v>
      </c>
      <c r="L7" s="22"/>
      <c r="M7" s="22">
        <v>1</v>
      </c>
      <c r="N7" s="61"/>
      <c r="O7" s="61"/>
      <c r="P7" s="27"/>
    </row>
    <row r="8" spans="1:16" x14ac:dyDescent="0.25">
      <c r="A8" s="3">
        <v>4</v>
      </c>
      <c r="B8" s="4" t="s">
        <v>5</v>
      </c>
      <c r="C8" s="4" t="s">
        <v>130</v>
      </c>
      <c r="D8" s="4">
        <v>2143</v>
      </c>
      <c r="E8" s="6">
        <v>95</v>
      </c>
      <c r="F8" s="6" t="s">
        <v>6</v>
      </c>
      <c r="G8" s="22">
        <v>1</v>
      </c>
      <c r="H8" s="22"/>
      <c r="I8" s="22">
        <v>1</v>
      </c>
      <c r="J8" s="22"/>
      <c r="K8" s="22">
        <v>1</v>
      </c>
      <c r="L8" s="22"/>
      <c r="M8" s="22">
        <v>1</v>
      </c>
      <c r="N8" s="61"/>
      <c r="O8" s="61"/>
      <c r="P8" s="27"/>
    </row>
    <row r="9" spans="1:16" x14ac:dyDescent="0.25">
      <c r="A9" s="5">
        <v>5</v>
      </c>
      <c r="B9" s="4" t="s">
        <v>5</v>
      </c>
      <c r="C9" s="6" t="s">
        <v>132</v>
      </c>
      <c r="D9" s="4">
        <v>2987</v>
      </c>
      <c r="E9" s="6">
        <v>140</v>
      </c>
      <c r="F9" s="6" t="s">
        <v>6</v>
      </c>
      <c r="G9" s="22">
        <v>1</v>
      </c>
      <c r="H9" s="22"/>
      <c r="I9" s="22">
        <v>1</v>
      </c>
      <c r="J9" s="22"/>
      <c r="K9" s="22">
        <v>1</v>
      </c>
      <c r="L9" s="22"/>
      <c r="M9" s="22">
        <v>1</v>
      </c>
      <c r="N9" s="61"/>
      <c r="O9" s="61"/>
      <c r="P9" s="27"/>
    </row>
    <row r="10" spans="1:16" x14ac:dyDescent="0.25">
      <c r="A10" s="5">
        <v>6</v>
      </c>
      <c r="B10" s="4" t="s">
        <v>5</v>
      </c>
      <c r="C10" s="6" t="s">
        <v>131</v>
      </c>
      <c r="D10" s="4">
        <v>2143</v>
      </c>
      <c r="E10" s="6">
        <v>95</v>
      </c>
      <c r="F10" s="6" t="s">
        <v>6</v>
      </c>
      <c r="G10" s="22">
        <v>1</v>
      </c>
      <c r="H10" s="22"/>
      <c r="I10" s="22">
        <v>1</v>
      </c>
      <c r="J10" s="22"/>
      <c r="K10" s="22">
        <v>1</v>
      </c>
      <c r="L10" s="22"/>
      <c r="M10" s="22">
        <v>1</v>
      </c>
      <c r="N10" s="61"/>
      <c r="O10" s="61"/>
      <c r="P10" s="27"/>
    </row>
    <row r="11" spans="1:16" x14ac:dyDescent="0.25">
      <c r="A11" s="3">
        <v>7</v>
      </c>
      <c r="B11" s="6" t="s">
        <v>7</v>
      </c>
      <c r="C11" s="7" t="s">
        <v>133</v>
      </c>
      <c r="D11" s="6">
        <v>2488</v>
      </c>
      <c r="E11" s="6">
        <v>126</v>
      </c>
      <c r="F11" s="6" t="s">
        <v>8</v>
      </c>
      <c r="G11" s="22">
        <v>1</v>
      </c>
      <c r="H11" s="22"/>
      <c r="I11" s="22">
        <v>1</v>
      </c>
      <c r="J11" s="22"/>
      <c r="K11" s="22"/>
      <c r="L11" s="22"/>
      <c r="M11" s="22">
        <v>1</v>
      </c>
      <c r="N11" s="61"/>
      <c r="O11" s="61"/>
      <c r="P11" s="27"/>
    </row>
    <row r="12" spans="1:16" x14ac:dyDescent="0.25">
      <c r="A12" s="5">
        <v>8</v>
      </c>
      <c r="B12" s="6" t="s">
        <v>7</v>
      </c>
      <c r="C12" s="6" t="s">
        <v>133</v>
      </c>
      <c r="D12" s="6">
        <v>2488</v>
      </c>
      <c r="E12" s="6">
        <v>126</v>
      </c>
      <c r="F12" s="6" t="s">
        <v>8</v>
      </c>
      <c r="G12" s="22">
        <v>1</v>
      </c>
      <c r="H12" s="22"/>
      <c r="I12" s="22">
        <v>1</v>
      </c>
      <c r="J12" s="22"/>
      <c r="K12" s="22"/>
      <c r="L12" s="22"/>
      <c r="M12" s="22">
        <v>1</v>
      </c>
      <c r="N12" s="61"/>
      <c r="O12" s="61"/>
      <c r="P12" s="27"/>
    </row>
    <row r="13" spans="1:16" x14ac:dyDescent="0.25">
      <c r="A13" s="5">
        <v>9</v>
      </c>
      <c r="B13" s="6" t="s">
        <v>7</v>
      </c>
      <c r="C13" s="6" t="s">
        <v>133</v>
      </c>
      <c r="D13" s="6">
        <v>2488</v>
      </c>
      <c r="E13" s="6">
        <v>126</v>
      </c>
      <c r="F13" s="6" t="s">
        <v>8</v>
      </c>
      <c r="G13" s="22">
        <v>1</v>
      </c>
      <c r="H13" s="22"/>
      <c r="I13" s="22">
        <v>1</v>
      </c>
      <c r="J13" s="22"/>
      <c r="K13" s="22"/>
      <c r="L13" s="22"/>
      <c r="M13" s="22">
        <v>1</v>
      </c>
      <c r="N13" s="61"/>
      <c r="O13" s="61"/>
      <c r="P13" s="27"/>
    </row>
    <row r="14" spans="1:16" x14ac:dyDescent="0.25">
      <c r="A14" s="3">
        <v>10</v>
      </c>
      <c r="B14" s="6" t="s">
        <v>7</v>
      </c>
      <c r="C14" s="6" t="s">
        <v>133</v>
      </c>
      <c r="D14" s="6">
        <v>2488</v>
      </c>
      <c r="E14" s="6">
        <v>126</v>
      </c>
      <c r="F14" s="6" t="s">
        <v>8</v>
      </c>
      <c r="G14" s="22">
        <v>1</v>
      </c>
      <c r="H14" s="22"/>
      <c r="I14" s="22">
        <v>1</v>
      </c>
      <c r="J14" s="22"/>
      <c r="K14" s="22"/>
      <c r="L14" s="22"/>
      <c r="M14" s="22">
        <v>1</v>
      </c>
      <c r="N14" s="61"/>
      <c r="O14" s="61"/>
      <c r="P14" s="27"/>
    </row>
    <row r="15" spans="1:16" x14ac:dyDescent="0.25">
      <c r="A15" s="5">
        <v>11</v>
      </c>
      <c r="B15" s="6" t="s">
        <v>7</v>
      </c>
      <c r="C15" s="6" t="s">
        <v>133</v>
      </c>
      <c r="D15" s="6">
        <v>2488</v>
      </c>
      <c r="E15" s="6">
        <v>126</v>
      </c>
      <c r="F15" s="6" t="s">
        <v>8</v>
      </c>
      <c r="G15" s="22">
        <v>1</v>
      </c>
      <c r="H15" s="22"/>
      <c r="I15" s="22">
        <v>1</v>
      </c>
      <c r="J15" s="22"/>
      <c r="K15" s="22"/>
      <c r="L15" s="22"/>
      <c r="M15" s="22">
        <v>1</v>
      </c>
      <c r="N15" s="61"/>
      <c r="O15" s="61"/>
      <c r="P15" s="27"/>
    </row>
    <row r="16" spans="1:16" x14ac:dyDescent="0.25">
      <c r="A16" s="5">
        <v>12</v>
      </c>
      <c r="B16" s="6" t="s">
        <v>7</v>
      </c>
      <c r="C16" s="6" t="s">
        <v>133</v>
      </c>
      <c r="D16" s="6">
        <v>2488</v>
      </c>
      <c r="E16" s="6">
        <v>126</v>
      </c>
      <c r="F16" s="6" t="s">
        <v>8</v>
      </c>
      <c r="G16" s="22">
        <v>1</v>
      </c>
      <c r="H16" s="22"/>
      <c r="I16" s="22">
        <v>1</v>
      </c>
      <c r="J16" s="22"/>
      <c r="K16" s="22"/>
      <c r="L16" s="22"/>
      <c r="M16" s="22">
        <v>1</v>
      </c>
      <c r="N16" s="61"/>
      <c r="O16" s="61"/>
      <c r="P16" s="27"/>
    </row>
    <row r="17" spans="1:16" x14ac:dyDescent="0.25">
      <c r="A17" s="3">
        <v>13</v>
      </c>
      <c r="B17" s="6" t="s">
        <v>9</v>
      </c>
      <c r="C17" s="6" t="s">
        <v>134</v>
      </c>
      <c r="D17" s="6">
        <v>2299</v>
      </c>
      <c r="E17" s="6">
        <v>74</v>
      </c>
      <c r="F17" s="6" t="s">
        <v>6</v>
      </c>
      <c r="G17" s="22">
        <v>1</v>
      </c>
      <c r="H17" s="22"/>
      <c r="I17" s="22">
        <v>1</v>
      </c>
      <c r="J17" s="22"/>
      <c r="K17" s="22">
        <v>1</v>
      </c>
      <c r="L17" s="22"/>
      <c r="M17" s="22">
        <v>1</v>
      </c>
      <c r="N17" s="61"/>
      <c r="O17" s="61"/>
      <c r="P17" s="27"/>
    </row>
    <row r="18" spans="1:16" x14ac:dyDescent="0.25">
      <c r="A18" s="5">
        <v>14</v>
      </c>
      <c r="B18" s="6" t="s">
        <v>9</v>
      </c>
      <c r="C18" s="6" t="s">
        <v>130</v>
      </c>
      <c r="D18" s="6">
        <v>2464</v>
      </c>
      <c r="E18" s="6">
        <v>74</v>
      </c>
      <c r="F18" s="6" t="s">
        <v>6</v>
      </c>
      <c r="G18" s="22">
        <v>1</v>
      </c>
      <c r="H18" s="22"/>
      <c r="I18" s="22">
        <v>1</v>
      </c>
      <c r="J18" s="22"/>
      <c r="K18" s="22">
        <v>1</v>
      </c>
      <c r="L18" s="22"/>
      <c r="M18" s="22"/>
      <c r="N18" s="61"/>
      <c r="O18" s="61"/>
      <c r="P18" s="27"/>
    </row>
    <row r="19" spans="1:16" x14ac:dyDescent="0.25">
      <c r="A19" s="5">
        <v>15</v>
      </c>
      <c r="B19" s="8" t="s">
        <v>10</v>
      </c>
      <c r="C19" s="6" t="s">
        <v>135</v>
      </c>
      <c r="D19" s="6">
        <v>2299</v>
      </c>
      <c r="E19" s="6">
        <v>74</v>
      </c>
      <c r="F19" s="6" t="s">
        <v>8</v>
      </c>
      <c r="G19" s="22">
        <v>1</v>
      </c>
      <c r="H19" s="22"/>
      <c r="I19" s="22">
        <v>1</v>
      </c>
      <c r="J19" s="22"/>
      <c r="K19" s="22">
        <v>1</v>
      </c>
      <c r="L19" s="22"/>
      <c r="M19" s="22">
        <v>1</v>
      </c>
      <c r="N19" s="61"/>
      <c r="O19" s="61"/>
      <c r="P19" s="27"/>
    </row>
    <row r="20" spans="1:16" x14ac:dyDescent="0.25">
      <c r="A20" s="3">
        <v>16</v>
      </c>
      <c r="B20" s="6" t="s">
        <v>11</v>
      </c>
      <c r="C20" s="6" t="s">
        <v>135</v>
      </c>
      <c r="D20" s="6">
        <v>1995</v>
      </c>
      <c r="E20" s="6">
        <v>66</v>
      </c>
      <c r="F20" s="6" t="s">
        <v>6</v>
      </c>
      <c r="G20" s="22">
        <v>1</v>
      </c>
      <c r="H20" s="22"/>
      <c r="I20" s="22">
        <v>1</v>
      </c>
      <c r="J20" s="22"/>
      <c r="K20" s="22">
        <v>1</v>
      </c>
      <c r="L20" s="22"/>
      <c r="M20" s="22">
        <v>1</v>
      </c>
      <c r="N20" s="61"/>
      <c r="O20" s="61"/>
      <c r="P20" s="27"/>
    </row>
    <row r="21" spans="1:16" x14ac:dyDescent="0.25">
      <c r="A21" s="5">
        <v>17</v>
      </c>
      <c r="B21" s="6" t="s">
        <v>11</v>
      </c>
      <c r="C21" s="6" t="s">
        <v>135</v>
      </c>
      <c r="D21" s="6">
        <v>1995</v>
      </c>
      <c r="E21" s="6">
        <v>66</v>
      </c>
      <c r="F21" s="6" t="s">
        <v>6</v>
      </c>
      <c r="G21" s="22">
        <v>1</v>
      </c>
      <c r="H21" s="22"/>
      <c r="I21" s="22">
        <v>1</v>
      </c>
      <c r="J21" s="22"/>
      <c r="K21" s="22">
        <v>1</v>
      </c>
      <c r="L21" s="22"/>
      <c r="M21" s="22">
        <v>1</v>
      </c>
      <c r="N21" s="61"/>
      <c r="O21" s="61"/>
      <c r="P21" s="27"/>
    </row>
    <row r="22" spans="1:16" x14ac:dyDescent="0.25">
      <c r="A22" s="5">
        <v>18</v>
      </c>
      <c r="B22" s="6" t="s">
        <v>12</v>
      </c>
      <c r="C22" s="6" t="s">
        <v>135</v>
      </c>
      <c r="D22" s="6">
        <v>1870</v>
      </c>
      <c r="E22" s="6">
        <v>66</v>
      </c>
      <c r="F22" s="6" t="s">
        <v>6</v>
      </c>
      <c r="G22" s="22">
        <v>1</v>
      </c>
      <c r="H22" s="22"/>
      <c r="I22" s="22">
        <v>1</v>
      </c>
      <c r="J22" s="22"/>
      <c r="K22" s="22">
        <v>1</v>
      </c>
      <c r="L22" s="22"/>
      <c r="M22" s="22">
        <v>1</v>
      </c>
      <c r="N22" s="61"/>
      <c r="O22" s="61"/>
      <c r="P22" s="27"/>
    </row>
    <row r="23" spans="1:16" x14ac:dyDescent="0.25">
      <c r="A23" s="3">
        <v>19</v>
      </c>
      <c r="B23" s="8" t="s">
        <v>13</v>
      </c>
      <c r="C23" s="8" t="s">
        <v>136</v>
      </c>
      <c r="D23" s="8">
        <v>1870</v>
      </c>
      <c r="E23" s="8">
        <v>74</v>
      </c>
      <c r="F23" s="8" t="s">
        <v>6</v>
      </c>
      <c r="G23" s="22">
        <v>1</v>
      </c>
      <c r="H23" s="22"/>
      <c r="I23" s="22">
        <v>1</v>
      </c>
      <c r="J23" s="22"/>
      <c r="K23" s="22">
        <v>1</v>
      </c>
      <c r="L23" s="22"/>
      <c r="M23" s="22">
        <v>1</v>
      </c>
      <c r="N23" s="61"/>
      <c r="O23" s="61"/>
      <c r="P23" s="27"/>
    </row>
    <row r="24" spans="1:16" x14ac:dyDescent="0.25">
      <c r="A24" s="5">
        <v>20</v>
      </c>
      <c r="B24" s="8" t="s">
        <v>14</v>
      </c>
      <c r="C24" s="8" t="s">
        <v>137</v>
      </c>
      <c r="D24" s="8">
        <v>2461</v>
      </c>
      <c r="E24" s="8">
        <v>75</v>
      </c>
      <c r="F24" s="8" t="s">
        <v>6</v>
      </c>
      <c r="G24" s="22">
        <v>1</v>
      </c>
      <c r="H24" s="22"/>
      <c r="I24" s="22">
        <v>1</v>
      </c>
      <c r="J24" s="22"/>
      <c r="K24" s="22">
        <v>1</v>
      </c>
      <c r="L24" s="22"/>
      <c r="M24" s="22"/>
      <c r="N24" s="61"/>
      <c r="O24" s="61"/>
      <c r="P24" s="27"/>
    </row>
    <row r="25" spans="1:16" x14ac:dyDescent="0.25">
      <c r="A25" s="3">
        <v>21</v>
      </c>
      <c r="B25" s="22" t="s">
        <v>27</v>
      </c>
      <c r="C25" s="22"/>
      <c r="D25" s="8"/>
      <c r="E25" s="8"/>
      <c r="F25" s="22" t="s">
        <v>6</v>
      </c>
      <c r="G25" s="22">
        <v>1</v>
      </c>
      <c r="H25" s="22"/>
      <c r="I25" s="22">
        <v>1</v>
      </c>
      <c r="J25" s="22"/>
      <c r="K25" s="22">
        <v>1</v>
      </c>
      <c r="L25" s="22"/>
      <c r="M25" s="22"/>
      <c r="N25" s="61"/>
      <c r="O25" s="61"/>
      <c r="P25" s="27"/>
    </row>
    <row r="26" spans="1:16" ht="11" thickBot="1" x14ac:dyDescent="0.3">
      <c r="A26" s="5">
        <v>22</v>
      </c>
      <c r="B26" s="22" t="s">
        <v>27</v>
      </c>
      <c r="C26" s="22" t="s">
        <v>138</v>
      </c>
      <c r="D26" s="8"/>
      <c r="E26" s="8">
        <v>64.5</v>
      </c>
      <c r="F26" s="22" t="s">
        <v>6</v>
      </c>
      <c r="G26" s="22">
        <v>2</v>
      </c>
      <c r="H26" s="22"/>
      <c r="I26" s="22">
        <v>2</v>
      </c>
      <c r="J26" s="22"/>
      <c r="K26" s="22">
        <v>1</v>
      </c>
      <c r="L26" s="22"/>
      <c r="M26" s="22"/>
      <c r="N26" s="61"/>
      <c r="O26" s="61">
        <v>1</v>
      </c>
      <c r="P26" s="27"/>
    </row>
    <row r="27" spans="1:16" x14ac:dyDescent="0.25">
      <c r="A27" s="3">
        <v>23</v>
      </c>
      <c r="B27" s="9" t="s">
        <v>7</v>
      </c>
      <c r="C27" s="10" t="s">
        <v>133</v>
      </c>
      <c r="D27" s="9">
        <v>2488</v>
      </c>
      <c r="E27" s="9">
        <v>126</v>
      </c>
      <c r="F27" s="62" t="s">
        <v>8</v>
      </c>
      <c r="G27" s="63">
        <v>1</v>
      </c>
      <c r="H27" s="63"/>
      <c r="I27" s="63">
        <v>1</v>
      </c>
      <c r="J27" s="63"/>
      <c r="K27" s="63">
        <v>1</v>
      </c>
      <c r="L27" s="63"/>
      <c r="M27" s="63">
        <v>1</v>
      </c>
      <c r="N27" s="62"/>
      <c r="O27" s="62"/>
      <c r="P27" s="27"/>
    </row>
    <row r="28" spans="1:16" x14ac:dyDescent="0.25">
      <c r="A28" s="5">
        <v>24</v>
      </c>
      <c r="B28" s="9" t="s">
        <v>11</v>
      </c>
      <c r="C28" s="10" t="s">
        <v>130</v>
      </c>
      <c r="D28" s="9">
        <v>1995</v>
      </c>
      <c r="E28" s="9">
        <v>66</v>
      </c>
      <c r="F28" s="61" t="s">
        <v>6</v>
      </c>
      <c r="G28" s="22">
        <v>1</v>
      </c>
      <c r="H28" s="22"/>
      <c r="I28" s="22">
        <v>1</v>
      </c>
      <c r="J28" s="22"/>
      <c r="K28" s="22">
        <v>1</v>
      </c>
      <c r="L28" s="22"/>
      <c r="M28" s="22">
        <v>1</v>
      </c>
      <c r="N28" s="61"/>
      <c r="O28" s="61"/>
      <c r="P28" s="27"/>
    </row>
    <row r="29" spans="1:16" x14ac:dyDescent="0.25">
      <c r="A29" s="3">
        <v>25</v>
      </c>
      <c r="B29" s="9" t="s">
        <v>9</v>
      </c>
      <c r="C29" s="10" t="s">
        <v>134</v>
      </c>
      <c r="D29" s="9">
        <v>2299</v>
      </c>
      <c r="E29" s="9">
        <v>74</v>
      </c>
      <c r="F29" s="61" t="s">
        <v>6</v>
      </c>
      <c r="G29" s="22">
        <v>1</v>
      </c>
      <c r="H29" s="22"/>
      <c r="I29" s="22">
        <v>1</v>
      </c>
      <c r="J29" s="22"/>
      <c r="K29" s="22">
        <v>1</v>
      </c>
      <c r="L29" s="22"/>
      <c r="M29" s="22">
        <v>1</v>
      </c>
      <c r="N29" s="61"/>
      <c r="O29" s="61"/>
      <c r="P29" s="27"/>
    </row>
    <row r="30" spans="1:16" x14ac:dyDescent="0.25">
      <c r="A30" s="5">
        <v>26</v>
      </c>
      <c r="B30" s="9" t="s">
        <v>15</v>
      </c>
      <c r="C30" s="10" t="s">
        <v>139</v>
      </c>
      <c r="D30" s="9">
        <v>2987</v>
      </c>
      <c r="E30" s="9">
        <v>140</v>
      </c>
      <c r="F30" s="61" t="s">
        <v>6</v>
      </c>
      <c r="G30" s="22">
        <v>1</v>
      </c>
      <c r="H30" s="22"/>
      <c r="I30" s="22">
        <v>1</v>
      </c>
      <c r="J30" s="22"/>
      <c r="K30" s="22">
        <v>1</v>
      </c>
      <c r="L30" s="22"/>
      <c r="M30" s="22">
        <v>1</v>
      </c>
      <c r="N30" s="61"/>
      <c r="O30" s="61"/>
      <c r="P30" s="27"/>
    </row>
    <row r="31" spans="1:16" x14ac:dyDescent="0.25">
      <c r="A31" s="3">
        <v>27</v>
      </c>
      <c r="B31" s="9" t="s">
        <v>9</v>
      </c>
      <c r="C31" s="10" t="s">
        <v>130</v>
      </c>
      <c r="D31" s="9">
        <v>2464</v>
      </c>
      <c r="E31" s="9">
        <v>74</v>
      </c>
      <c r="F31" s="61" t="s">
        <v>6</v>
      </c>
      <c r="G31" s="22">
        <v>1</v>
      </c>
      <c r="H31" s="22"/>
      <c r="I31" s="22">
        <v>1</v>
      </c>
      <c r="J31" s="22"/>
      <c r="K31" s="22">
        <v>1</v>
      </c>
      <c r="L31" s="22"/>
      <c r="M31" s="22">
        <v>1</v>
      </c>
      <c r="N31" s="61"/>
      <c r="O31" s="61"/>
      <c r="P31" s="27"/>
    </row>
    <row r="32" spans="1:16" x14ac:dyDescent="0.25">
      <c r="A32" s="5">
        <v>28</v>
      </c>
      <c r="B32" s="9" t="s">
        <v>11</v>
      </c>
      <c r="C32" s="10" t="s">
        <v>130</v>
      </c>
      <c r="D32" s="9">
        <v>1995</v>
      </c>
      <c r="E32" s="9">
        <v>66</v>
      </c>
      <c r="F32" s="61" t="s">
        <v>6</v>
      </c>
      <c r="G32" s="22">
        <v>1</v>
      </c>
      <c r="H32" s="22"/>
      <c r="I32" s="22">
        <v>1</v>
      </c>
      <c r="J32" s="22"/>
      <c r="K32" s="22">
        <v>1</v>
      </c>
      <c r="L32" s="22"/>
      <c r="M32" s="22">
        <v>1</v>
      </c>
      <c r="N32" s="61"/>
      <c r="O32" s="61"/>
      <c r="P32" s="27"/>
    </row>
    <row r="33" spans="1:16" x14ac:dyDescent="0.25">
      <c r="A33" s="3">
        <v>29</v>
      </c>
      <c r="B33" s="9" t="s">
        <v>7</v>
      </c>
      <c r="C33" s="10" t="s">
        <v>133</v>
      </c>
      <c r="D33" s="9">
        <v>2488</v>
      </c>
      <c r="E33" s="9">
        <v>126</v>
      </c>
      <c r="F33" s="61" t="s">
        <v>8</v>
      </c>
      <c r="G33" s="22">
        <v>1</v>
      </c>
      <c r="H33" s="22"/>
      <c r="I33" s="22">
        <v>1</v>
      </c>
      <c r="J33" s="22"/>
      <c r="K33" s="22">
        <v>1</v>
      </c>
      <c r="L33" s="22"/>
      <c r="M33" s="22">
        <v>1</v>
      </c>
      <c r="N33" s="61"/>
      <c r="O33" s="61"/>
      <c r="P33" s="27"/>
    </row>
    <row r="34" spans="1:16" x14ac:dyDescent="0.25">
      <c r="A34" s="5">
        <v>30</v>
      </c>
      <c r="B34" s="9" t="s">
        <v>9</v>
      </c>
      <c r="C34" s="10" t="s">
        <v>134</v>
      </c>
      <c r="D34" s="9">
        <v>2299</v>
      </c>
      <c r="E34" s="9">
        <v>74</v>
      </c>
      <c r="F34" s="61" t="s">
        <v>6</v>
      </c>
      <c r="G34" s="22">
        <v>1</v>
      </c>
      <c r="H34" s="22"/>
      <c r="I34" s="22">
        <v>1</v>
      </c>
      <c r="J34" s="22"/>
      <c r="K34" s="22">
        <v>1</v>
      </c>
      <c r="L34" s="22"/>
      <c r="M34" s="22">
        <v>1</v>
      </c>
      <c r="N34" s="61"/>
      <c r="O34" s="61"/>
      <c r="P34" s="27"/>
    </row>
    <row r="35" spans="1:16" x14ac:dyDescent="0.25">
      <c r="A35" s="3">
        <v>31</v>
      </c>
      <c r="B35" s="9" t="s">
        <v>7</v>
      </c>
      <c r="C35" s="10" t="s">
        <v>133</v>
      </c>
      <c r="D35" s="9">
        <v>2488</v>
      </c>
      <c r="E35" s="9">
        <v>126</v>
      </c>
      <c r="F35" s="61" t="s">
        <v>8</v>
      </c>
      <c r="G35" s="22">
        <v>1</v>
      </c>
      <c r="H35" s="22"/>
      <c r="I35" s="22">
        <v>1</v>
      </c>
      <c r="J35" s="22"/>
      <c r="K35" s="22">
        <v>1</v>
      </c>
      <c r="L35" s="22"/>
      <c r="M35" s="22">
        <v>1</v>
      </c>
      <c r="N35" s="61"/>
      <c r="O35" s="61"/>
      <c r="P35" s="27"/>
    </row>
    <row r="36" spans="1:16" x14ac:dyDescent="0.25">
      <c r="A36" s="5">
        <v>32</v>
      </c>
      <c r="B36" s="9" t="s">
        <v>7</v>
      </c>
      <c r="C36" s="10" t="s">
        <v>133</v>
      </c>
      <c r="D36" s="9">
        <v>2488</v>
      </c>
      <c r="E36" s="9">
        <v>126</v>
      </c>
      <c r="F36" s="61" t="s">
        <v>8</v>
      </c>
      <c r="G36" s="22">
        <v>1</v>
      </c>
      <c r="H36" s="22"/>
      <c r="I36" s="22">
        <v>1</v>
      </c>
      <c r="J36" s="22"/>
      <c r="K36" s="22">
        <v>1</v>
      </c>
      <c r="L36" s="22"/>
      <c r="M36" s="22">
        <v>1</v>
      </c>
      <c r="N36" s="61"/>
      <c r="O36" s="61"/>
      <c r="P36" s="27"/>
    </row>
    <row r="37" spans="1:16" x14ac:dyDescent="0.25">
      <c r="A37" s="3">
        <v>33</v>
      </c>
      <c r="B37" s="9" t="s">
        <v>9</v>
      </c>
      <c r="C37" s="10" t="s">
        <v>130</v>
      </c>
      <c r="D37" s="9">
        <v>2464</v>
      </c>
      <c r="E37" s="9">
        <v>74</v>
      </c>
      <c r="F37" s="61" t="s">
        <v>6</v>
      </c>
      <c r="G37" s="22">
        <v>1</v>
      </c>
      <c r="H37" s="22"/>
      <c r="I37" s="22">
        <v>1</v>
      </c>
      <c r="J37" s="22"/>
      <c r="K37" s="22">
        <v>1</v>
      </c>
      <c r="L37" s="22"/>
      <c r="M37" s="22">
        <v>1</v>
      </c>
      <c r="N37" s="61"/>
      <c r="O37" s="61"/>
      <c r="P37" s="27"/>
    </row>
    <row r="38" spans="1:16" x14ac:dyDescent="0.25">
      <c r="A38" s="5">
        <v>34</v>
      </c>
      <c r="B38" s="9" t="s">
        <v>12</v>
      </c>
      <c r="C38" s="10" t="s">
        <v>130</v>
      </c>
      <c r="D38" s="9">
        <v>1870</v>
      </c>
      <c r="E38" s="9">
        <v>96</v>
      </c>
      <c r="F38" s="61" t="s">
        <v>6</v>
      </c>
      <c r="G38" s="22">
        <v>1</v>
      </c>
      <c r="H38" s="22"/>
      <c r="I38" s="22">
        <v>1</v>
      </c>
      <c r="J38" s="22"/>
      <c r="K38" s="22">
        <v>1</v>
      </c>
      <c r="L38" s="22"/>
      <c r="M38" s="22">
        <v>1</v>
      </c>
      <c r="N38" s="61"/>
      <c r="O38" s="61"/>
      <c r="P38" s="27"/>
    </row>
    <row r="39" spans="1:16" x14ac:dyDescent="0.25">
      <c r="A39" s="3">
        <v>35</v>
      </c>
      <c r="B39" s="9" t="s">
        <v>7</v>
      </c>
      <c r="C39" s="10" t="s">
        <v>133</v>
      </c>
      <c r="D39" s="9">
        <v>2488</v>
      </c>
      <c r="E39" s="9">
        <v>126</v>
      </c>
      <c r="F39" s="61" t="s">
        <v>8</v>
      </c>
      <c r="G39" s="22">
        <v>1</v>
      </c>
      <c r="H39" s="22"/>
      <c r="I39" s="22">
        <v>1</v>
      </c>
      <c r="J39" s="22"/>
      <c r="K39" s="22">
        <v>1</v>
      </c>
      <c r="L39" s="22"/>
      <c r="M39" s="22">
        <v>1</v>
      </c>
      <c r="N39" s="61"/>
      <c r="O39" s="61"/>
      <c r="P39" s="27"/>
    </row>
    <row r="40" spans="1:16" x14ac:dyDescent="0.25">
      <c r="A40" s="5">
        <v>36</v>
      </c>
      <c r="B40" s="9" t="s">
        <v>15</v>
      </c>
      <c r="C40" s="10" t="s">
        <v>131</v>
      </c>
      <c r="D40" s="9">
        <v>2143</v>
      </c>
      <c r="E40" s="9">
        <v>95</v>
      </c>
      <c r="F40" s="61" t="s">
        <v>6</v>
      </c>
      <c r="G40" s="22">
        <v>1</v>
      </c>
      <c r="H40" s="22"/>
      <c r="I40" s="22">
        <v>1</v>
      </c>
      <c r="J40" s="22"/>
      <c r="K40" s="22">
        <v>1</v>
      </c>
      <c r="L40" s="22"/>
      <c r="M40" s="22">
        <v>1</v>
      </c>
      <c r="N40" s="61"/>
      <c r="O40" s="61"/>
      <c r="P40" s="27"/>
    </row>
    <row r="41" spans="1:16" x14ac:dyDescent="0.25">
      <c r="A41" s="3">
        <v>37</v>
      </c>
      <c r="B41" s="22" t="s">
        <v>104</v>
      </c>
      <c r="C41" s="64"/>
      <c r="D41" s="11"/>
      <c r="E41" s="11"/>
      <c r="F41" s="61" t="s">
        <v>6</v>
      </c>
      <c r="G41" s="22">
        <f>1+1</f>
        <v>2</v>
      </c>
      <c r="H41" s="22"/>
      <c r="I41" s="22">
        <f>1+2</f>
        <v>3</v>
      </c>
      <c r="J41" s="22"/>
      <c r="K41" s="22">
        <f>1+1</f>
        <v>2</v>
      </c>
      <c r="L41" s="22"/>
      <c r="M41" s="22"/>
      <c r="N41" s="61"/>
      <c r="O41" s="61">
        <f>1+2</f>
        <v>3</v>
      </c>
      <c r="P41" s="27"/>
    </row>
    <row r="42" spans="1:16" x14ac:dyDescent="0.25">
      <c r="A42" s="5">
        <v>38</v>
      </c>
      <c r="B42" s="6" t="s">
        <v>12</v>
      </c>
      <c r="C42" s="6" t="s">
        <v>130</v>
      </c>
      <c r="D42" s="6">
        <v>1870</v>
      </c>
      <c r="E42" s="6">
        <v>96</v>
      </c>
      <c r="F42" s="59" t="s">
        <v>6</v>
      </c>
      <c r="G42" s="59">
        <v>1</v>
      </c>
      <c r="H42" s="59"/>
      <c r="I42" s="59">
        <v>1</v>
      </c>
      <c r="J42" s="59"/>
      <c r="K42" s="59">
        <v>1</v>
      </c>
      <c r="L42" s="59"/>
      <c r="M42" s="59">
        <v>1</v>
      </c>
      <c r="N42" s="60"/>
      <c r="O42" s="60"/>
      <c r="P42" s="27"/>
    </row>
    <row r="43" spans="1:16" x14ac:dyDescent="0.25">
      <c r="A43" s="3">
        <v>39</v>
      </c>
      <c r="B43" s="6" t="s">
        <v>12</v>
      </c>
      <c r="C43" s="6" t="s">
        <v>130</v>
      </c>
      <c r="D43" s="6">
        <v>1870</v>
      </c>
      <c r="E43" s="6">
        <v>96</v>
      </c>
      <c r="F43" s="22" t="s">
        <v>6</v>
      </c>
      <c r="G43" s="22">
        <v>1</v>
      </c>
      <c r="H43" s="22"/>
      <c r="I43" s="22">
        <v>1</v>
      </c>
      <c r="J43" s="22"/>
      <c r="K43" s="22">
        <v>1</v>
      </c>
      <c r="L43" s="22"/>
      <c r="M43" s="22">
        <v>1</v>
      </c>
      <c r="N43" s="61"/>
      <c r="O43" s="61"/>
      <c r="P43" s="27"/>
    </row>
    <row r="44" spans="1:16" x14ac:dyDescent="0.25">
      <c r="A44" s="5">
        <v>40</v>
      </c>
      <c r="B44" s="6" t="s">
        <v>12</v>
      </c>
      <c r="C44" s="6" t="s">
        <v>135</v>
      </c>
      <c r="D44" s="6">
        <v>1870</v>
      </c>
      <c r="E44" s="6">
        <v>96</v>
      </c>
      <c r="F44" s="22" t="s">
        <v>6</v>
      </c>
      <c r="G44" s="22">
        <v>1</v>
      </c>
      <c r="H44" s="22"/>
      <c r="I44" s="22">
        <v>1</v>
      </c>
      <c r="J44" s="22"/>
      <c r="K44" s="22">
        <v>1</v>
      </c>
      <c r="L44" s="22"/>
      <c r="M44" s="22">
        <v>1</v>
      </c>
      <c r="N44" s="61"/>
      <c r="O44" s="61"/>
      <c r="P44" s="27"/>
    </row>
    <row r="45" spans="1:16" x14ac:dyDescent="0.25">
      <c r="A45" s="3">
        <v>41</v>
      </c>
      <c r="B45" s="6" t="s">
        <v>7</v>
      </c>
      <c r="C45" s="6" t="s">
        <v>133</v>
      </c>
      <c r="D45" s="6">
        <v>2488</v>
      </c>
      <c r="E45" s="6">
        <v>126</v>
      </c>
      <c r="F45" s="22" t="s">
        <v>8</v>
      </c>
      <c r="G45" s="22">
        <v>1</v>
      </c>
      <c r="H45" s="22"/>
      <c r="I45" s="22">
        <v>1</v>
      </c>
      <c r="J45" s="22"/>
      <c r="K45" s="22">
        <v>1</v>
      </c>
      <c r="L45" s="22"/>
      <c r="M45" s="22">
        <v>1</v>
      </c>
      <c r="N45" s="61"/>
      <c r="O45" s="61"/>
      <c r="P45" s="27"/>
    </row>
    <row r="46" spans="1:16" x14ac:dyDescent="0.25">
      <c r="A46" s="5">
        <v>42</v>
      </c>
      <c r="B46" s="6" t="s">
        <v>7</v>
      </c>
      <c r="C46" s="6" t="s">
        <v>133</v>
      </c>
      <c r="D46" s="6">
        <v>2488</v>
      </c>
      <c r="E46" s="6">
        <v>126</v>
      </c>
      <c r="F46" s="22" t="s">
        <v>8</v>
      </c>
      <c r="G46" s="22">
        <v>1</v>
      </c>
      <c r="H46" s="22"/>
      <c r="I46" s="22">
        <v>1</v>
      </c>
      <c r="J46" s="22"/>
      <c r="K46" s="22">
        <v>1</v>
      </c>
      <c r="L46" s="22"/>
      <c r="M46" s="22">
        <v>1</v>
      </c>
      <c r="N46" s="61"/>
      <c r="O46" s="61"/>
      <c r="P46" s="27"/>
    </row>
    <row r="47" spans="1:16" x14ac:dyDescent="0.25">
      <c r="A47" s="3">
        <v>43</v>
      </c>
      <c r="B47" s="6" t="s">
        <v>7</v>
      </c>
      <c r="C47" s="6" t="s">
        <v>133</v>
      </c>
      <c r="D47" s="6">
        <v>2488</v>
      </c>
      <c r="E47" s="6">
        <v>126</v>
      </c>
      <c r="F47" s="22" t="s">
        <v>8</v>
      </c>
      <c r="G47" s="22">
        <v>1</v>
      </c>
      <c r="H47" s="22"/>
      <c r="I47" s="22">
        <v>1</v>
      </c>
      <c r="J47" s="22"/>
      <c r="K47" s="22">
        <v>1</v>
      </c>
      <c r="L47" s="22"/>
      <c r="M47" s="22">
        <v>1</v>
      </c>
      <c r="N47" s="61"/>
      <c r="O47" s="61"/>
      <c r="P47" s="27"/>
    </row>
    <row r="48" spans="1:16" x14ac:dyDescent="0.25">
      <c r="A48" s="5">
        <v>44</v>
      </c>
      <c r="B48" s="6" t="s">
        <v>7</v>
      </c>
      <c r="C48" s="6" t="s">
        <v>133</v>
      </c>
      <c r="D48" s="6">
        <v>2488</v>
      </c>
      <c r="E48" s="6">
        <v>126</v>
      </c>
      <c r="F48" s="22" t="s">
        <v>8</v>
      </c>
      <c r="G48" s="22">
        <v>1</v>
      </c>
      <c r="H48" s="22"/>
      <c r="I48" s="22">
        <v>1</v>
      </c>
      <c r="J48" s="22"/>
      <c r="K48" s="22">
        <v>1</v>
      </c>
      <c r="L48" s="22"/>
      <c r="M48" s="22">
        <v>1</v>
      </c>
      <c r="N48" s="61"/>
      <c r="O48" s="61"/>
      <c r="P48" s="27"/>
    </row>
    <row r="49" spans="1:23" x14ac:dyDescent="0.25">
      <c r="A49" s="3">
        <v>45</v>
      </c>
      <c r="B49" s="6" t="s">
        <v>7</v>
      </c>
      <c r="C49" s="6" t="s">
        <v>133</v>
      </c>
      <c r="D49" s="6">
        <v>2488</v>
      </c>
      <c r="E49" s="6">
        <v>126</v>
      </c>
      <c r="F49" s="22" t="s">
        <v>8</v>
      </c>
      <c r="G49" s="22">
        <v>1</v>
      </c>
      <c r="H49" s="22"/>
      <c r="I49" s="22">
        <v>1</v>
      </c>
      <c r="J49" s="22"/>
      <c r="K49" s="22">
        <v>1</v>
      </c>
      <c r="L49" s="22"/>
      <c r="M49" s="22">
        <v>1</v>
      </c>
      <c r="N49" s="61"/>
      <c r="O49" s="61"/>
      <c r="P49" s="27"/>
    </row>
    <row r="50" spans="1:23" x14ac:dyDescent="0.25">
      <c r="A50" s="5">
        <v>46</v>
      </c>
      <c r="B50" s="6" t="s">
        <v>9</v>
      </c>
      <c r="C50" s="6" t="s">
        <v>135</v>
      </c>
      <c r="D50" s="6">
        <v>2464</v>
      </c>
      <c r="E50" s="6">
        <v>74</v>
      </c>
      <c r="F50" s="22" t="s">
        <v>6</v>
      </c>
      <c r="G50" s="22">
        <v>1</v>
      </c>
      <c r="H50" s="22"/>
      <c r="I50" s="22">
        <v>1</v>
      </c>
      <c r="J50" s="22"/>
      <c r="K50" s="22">
        <v>1</v>
      </c>
      <c r="L50" s="22"/>
      <c r="M50" s="22">
        <v>1</v>
      </c>
      <c r="N50" s="61"/>
      <c r="O50" s="61"/>
      <c r="P50" s="27"/>
    </row>
    <row r="51" spans="1:23" x14ac:dyDescent="0.25">
      <c r="A51" s="3">
        <v>47</v>
      </c>
      <c r="B51" s="6" t="s">
        <v>9</v>
      </c>
      <c r="C51" s="6" t="s">
        <v>135</v>
      </c>
      <c r="D51" s="6">
        <v>2464</v>
      </c>
      <c r="E51" s="6">
        <v>74</v>
      </c>
      <c r="F51" s="22" t="s">
        <v>6</v>
      </c>
      <c r="G51" s="22">
        <v>1</v>
      </c>
      <c r="H51" s="22"/>
      <c r="I51" s="22">
        <v>1</v>
      </c>
      <c r="J51" s="22"/>
      <c r="K51" s="22">
        <v>1</v>
      </c>
      <c r="L51" s="22"/>
      <c r="M51" s="22">
        <v>1</v>
      </c>
      <c r="N51" s="61"/>
      <c r="O51" s="61"/>
      <c r="P51" s="27"/>
    </row>
    <row r="52" spans="1:23" x14ac:dyDescent="0.25">
      <c r="A52" s="5">
        <v>48</v>
      </c>
      <c r="B52" s="6" t="s">
        <v>9</v>
      </c>
      <c r="C52" s="6" t="s">
        <v>135</v>
      </c>
      <c r="D52" s="6">
        <v>2464</v>
      </c>
      <c r="E52" s="6">
        <v>74</v>
      </c>
      <c r="F52" s="22" t="s">
        <v>6</v>
      </c>
      <c r="G52" s="22">
        <v>1</v>
      </c>
      <c r="H52" s="22"/>
      <c r="I52" s="22">
        <v>1</v>
      </c>
      <c r="J52" s="22"/>
      <c r="K52" s="22">
        <v>1</v>
      </c>
      <c r="L52" s="22"/>
      <c r="M52" s="22">
        <v>1</v>
      </c>
      <c r="N52" s="61"/>
      <c r="O52" s="61"/>
      <c r="P52" s="27"/>
    </row>
    <row r="53" spans="1:23" x14ac:dyDescent="0.25">
      <c r="A53" s="3">
        <v>49</v>
      </c>
      <c r="B53" s="6" t="s">
        <v>9</v>
      </c>
      <c r="C53" s="6" t="s">
        <v>135</v>
      </c>
      <c r="D53" s="6">
        <v>2464</v>
      </c>
      <c r="E53" s="6">
        <v>74</v>
      </c>
      <c r="F53" s="22" t="s">
        <v>6</v>
      </c>
      <c r="G53" s="22">
        <v>1</v>
      </c>
      <c r="H53" s="22"/>
      <c r="I53" s="22">
        <v>1</v>
      </c>
      <c r="J53" s="22"/>
      <c r="K53" s="22">
        <v>1</v>
      </c>
      <c r="L53" s="22"/>
      <c r="M53" s="22">
        <v>1</v>
      </c>
      <c r="N53" s="61"/>
      <c r="O53" s="61"/>
      <c r="P53" s="27"/>
    </row>
    <row r="54" spans="1:23" x14ac:dyDescent="0.25">
      <c r="A54" s="5">
        <v>50</v>
      </c>
      <c r="B54" s="6" t="s">
        <v>9</v>
      </c>
      <c r="C54" s="6" t="s">
        <v>134</v>
      </c>
      <c r="D54" s="6">
        <v>2299</v>
      </c>
      <c r="E54" s="6">
        <v>74</v>
      </c>
      <c r="F54" s="22" t="s">
        <v>6</v>
      </c>
      <c r="G54" s="22">
        <v>1</v>
      </c>
      <c r="H54" s="22"/>
      <c r="I54" s="22">
        <v>1</v>
      </c>
      <c r="J54" s="22"/>
      <c r="K54" s="22">
        <v>1</v>
      </c>
      <c r="L54" s="22"/>
      <c r="M54" s="22">
        <v>1</v>
      </c>
      <c r="N54" s="61"/>
      <c r="O54" s="61"/>
      <c r="P54" s="27"/>
      <c r="S54" s="65"/>
    </row>
    <row r="55" spans="1:23" x14ac:dyDescent="0.25">
      <c r="A55" s="3">
        <v>51</v>
      </c>
      <c r="B55" s="6" t="s">
        <v>9</v>
      </c>
      <c r="C55" s="6" t="s">
        <v>134</v>
      </c>
      <c r="D55" s="6">
        <v>2299</v>
      </c>
      <c r="E55" s="6">
        <v>74</v>
      </c>
      <c r="F55" s="22" t="s">
        <v>6</v>
      </c>
      <c r="G55" s="22">
        <v>1</v>
      </c>
      <c r="H55" s="22"/>
      <c r="I55" s="22">
        <v>1</v>
      </c>
      <c r="J55" s="22"/>
      <c r="K55" s="22">
        <v>1</v>
      </c>
      <c r="L55" s="22"/>
      <c r="M55" s="22">
        <v>1</v>
      </c>
      <c r="N55" s="61"/>
      <c r="O55" s="61"/>
      <c r="P55" s="27"/>
    </row>
    <row r="56" spans="1:23" x14ac:dyDescent="0.25">
      <c r="A56" s="5">
        <v>52</v>
      </c>
      <c r="B56" s="6" t="s">
        <v>11</v>
      </c>
      <c r="C56" s="6" t="s">
        <v>131</v>
      </c>
      <c r="D56" s="6">
        <v>1995</v>
      </c>
      <c r="E56" s="6">
        <v>66</v>
      </c>
      <c r="F56" s="22" t="s">
        <v>6</v>
      </c>
      <c r="G56" s="22">
        <v>1</v>
      </c>
      <c r="H56" s="22"/>
      <c r="I56" s="22">
        <v>1</v>
      </c>
      <c r="J56" s="22"/>
      <c r="K56" s="22">
        <v>1</v>
      </c>
      <c r="L56" s="22"/>
      <c r="M56" s="22">
        <v>1</v>
      </c>
      <c r="N56" s="61"/>
      <c r="O56" s="61"/>
      <c r="P56" s="27"/>
    </row>
    <row r="57" spans="1:23" x14ac:dyDescent="0.25">
      <c r="A57" s="3">
        <v>53</v>
      </c>
      <c r="B57" s="6" t="s">
        <v>11</v>
      </c>
      <c r="C57" s="6">
        <v>2009</v>
      </c>
      <c r="D57" s="6">
        <v>1995</v>
      </c>
      <c r="E57" s="6">
        <v>66</v>
      </c>
      <c r="F57" s="22" t="s">
        <v>6</v>
      </c>
      <c r="G57" s="22">
        <v>1</v>
      </c>
      <c r="H57" s="22"/>
      <c r="I57" s="22">
        <v>1</v>
      </c>
      <c r="J57" s="22"/>
      <c r="K57" s="22">
        <v>1</v>
      </c>
      <c r="L57" s="22"/>
      <c r="M57" s="22">
        <v>1</v>
      </c>
      <c r="N57" s="61"/>
      <c r="O57" s="61"/>
      <c r="P57" s="27"/>
    </row>
    <row r="58" spans="1:23" x14ac:dyDescent="0.25">
      <c r="A58" s="5">
        <v>54</v>
      </c>
      <c r="B58" s="6" t="s">
        <v>11</v>
      </c>
      <c r="C58" s="6" t="s">
        <v>130</v>
      </c>
      <c r="D58" s="6">
        <v>1995</v>
      </c>
      <c r="E58" s="6">
        <v>66</v>
      </c>
      <c r="F58" s="66" t="s">
        <v>6</v>
      </c>
      <c r="G58" s="66">
        <v>1</v>
      </c>
      <c r="H58" s="66"/>
      <c r="I58" s="66">
        <v>1</v>
      </c>
      <c r="J58" s="66"/>
      <c r="K58" s="66">
        <v>1</v>
      </c>
      <c r="L58" s="66"/>
      <c r="M58" s="66">
        <v>1</v>
      </c>
      <c r="N58" s="67"/>
      <c r="O58" s="67"/>
      <c r="P58" s="27"/>
    </row>
    <row r="59" spans="1:23" x14ac:dyDescent="0.25">
      <c r="A59" s="3">
        <v>55</v>
      </c>
      <c r="B59" s="22" t="s">
        <v>29</v>
      </c>
      <c r="C59" s="6"/>
      <c r="D59" s="6"/>
      <c r="E59" s="6">
        <v>42.3</v>
      </c>
      <c r="F59" s="22" t="s">
        <v>6</v>
      </c>
      <c r="G59" s="22"/>
      <c r="H59" s="22"/>
      <c r="I59" s="22"/>
      <c r="J59" s="22"/>
      <c r="K59" s="22">
        <v>1</v>
      </c>
      <c r="L59" s="22"/>
      <c r="M59" s="22"/>
      <c r="N59" s="61"/>
      <c r="O59" s="61">
        <v>1</v>
      </c>
      <c r="P59" s="27"/>
    </row>
    <row r="60" spans="1:23" x14ac:dyDescent="0.25">
      <c r="A60" s="5">
        <v>56</v>
      </c>
      <c r="B60" s="22" t="s">
        <v>30</v>
      </c>
      <c r="C60" s="6" t="s">
        <v>138</v>
      </c>
      <c r="D60" s="6"/>
      <c r="E60" s="6"/>
      <c r="F60" s="22" t="s">
        <v>6</v>
      </c>
      <c r="G60" s="22">
        <v>2</v>
      </c>
      <c r="H60" s="22"/>
      <c r="I60" s="22">
        <v>2</v>
      </c>
      <c r="J60" s="22"/>
      <c r="K60" s="22">
        <v>1</v>
      </c>
      <c r="L60" s="22"/>
      <c r="M60" s="22"/>
      <c r="N60" s="61"/>
      <c r="O60" s="61">
        <v>1</v>
      </c>
      <c r="P60" s="27"/>
    </row>
    <row r="61" spans="1:23" x14ac:dyDescent="0.25">
      <c r="A61" s="122" t="s">
        <v>16</v>
      </c>
      <c r="B61" s="122"/>
      <c r="C61" s="122"/>
      <c r="D61" s="122"/>
      <c r="E61" s="122"/>
      <c r="F61" s="122"/>
      <c r="G61" s="12">
        <f>SUM(G5:G60)</f>
        <v>58</v>
      </c>
      <c r="H61" s="12">
        <f>SUM(H5:H60)</f>
        <v>0</v>
      </c>
      <c r="I61" s="12">
        <f>SUM(I5:I60)</f>
        <v>59</v>
      </c>
      <c r="J61" s="12">
        <f t="shared" ref="J61:P61" si="0">SUM(J5:J60)</f>
        <v>0</v>
      </c>
      <c r="K61" s="12">
        <f t="shared" si="0"/>
        <v>51</v>
      </c>
      <c r="L61" s="12">
        <f t="shared" si="0"/>
        <v>0</v>
      </c>
      <c r="M61" s="12">
        <f t="shared" si="0"/>
        <v>49</v>
      </c>
      <c r="N61" s="12">
        <f t="shared" si="0"/>
        <v>0</v>
      </c>
      <c r="O61" s="12">
        <f t="shared" si="0"/>
        <v>6</v>
      </c>
      <c r="P61" s="12">
        <f t="shared" si="0"/>
        <v>0</v>
      </c>
    </row>
    <row r="62" spans="1:23" ht="31.5" x14ac:dyDescent="0.25">
      <c r="A62" s="15"/>
      <c r="B62" s="15"/>
      <c r="C62" s="15"/>
      <c r="D62" s="15"/>
      <c r="E62" s="15"/>
      <c r="F62" s="15"/>
      <c r="G62" s="13" t="s">
        <v>107</v>
      </c>
      <c r="H62" s="13"/>
      <c r="I62" s="13" t="s">
        <v>108</v>
      </c>
      <c r="J62" s="13"/>
      <c r="K62" s="13" t="s">
        <v>109</v>
      </c>
      <c r="L62" s="13"/>
      <c r="M62" s="13" t="s">
        <v>110</v>
      </c>
      <c r="N62" s="15"/>
      <c r="O62" s="14" t="s">
        <v>69</v>
      </c>
      <c r="P62" s="27"/>
      <c r="Q62" s="14" t="s">
        <v>70</v>
      </c>
      <c r="R62" s="14"/>
      <c r="S62" s="14" t="s">
        <v>111</v>
      </c>
      <c r="T62" s="14"/>
      <c r="U62" s="14" t="s">
        <v>112</v>
      </c>
      <c r="V62" s="14"/>
      <c r="W62" s="14" t="s">
        <v>68</v>
      </c>
    </row>
    <row r="63" spans="1:23" x14ac:dyDescent="0.25">
      <c r="A63" s="6">
        <v>57</v>
      </c>
      <c r="B63" s="6" t="s">
        <v>67</v>
      </c>
      <c r="C63" s="6"/>
      <c r="D63" s="6"/>
      <c r="E63" s="6"/>
      <c r="F63" s="6"/>
      <c r="G63" s="12">
        <v>2</v>
      </c>
      <c r="H63" s="12"/>
      <c r="I63" s="12">
        <v>2</v>
      </c>
      <c r="J63" s="12"/>
      <c r="K63" s="12">
        <f>2+2</f>
        <v>4</v>
      </c>
      <c r="L63" s="12"/>
      <c r="M63" s="12">
        <v>1</v>
      </c>
      <c r="N63" s="13"/>
      <c r="O63" s="27"/>
      <c r="P63" s="27"/>
      <c r="Q63" s="27"/>
      <c r="R63" s="27"/>
      <c r="S63" s="27"/>
      <c r="T63" s="27"/>
      <c r="U63" s="27"/>
      <c r="V63" s="27"/>
      <c r="W63" s="27"/>
    </row>
    <row r="64" spans="1:23" x14ac:dyDescent="0.25">
      <c r="A64" s="6">
        <v>58</v>
      </c>
      <c r="B64" s="6" t="s">
        <v>17</v>
      </c>
      <c r="C64" s="6"/>
      <c r="D64" s="6"/>
      <c r="E64" s="6"/>
      <c r="F64" s="6"/>
      <c r="G64" s="12">
        <v>3</v>
      </c>
      <c r="H64" s="12"/>
      <c r="I64" s="12">
        <f>1+2</f>
        <v>3</v>
      </c>
      <c r="J64" s="12"/>
      <c r="K64" s="12">
        <f>3+3</f>
        <v>6</v>
      </c>
      <c r="L64" s="12"/>
      <c r="M64" s="12">
        <v>3</v>
      </c>
      <c r="N64" s="12"/>
      <c r="O64" s="16">
        <v>1</v>
      </c>
      <c r="P64" s="27"/>
      <c r="Q64" s="16">
        <v>1</v>
      </c>
      <c r="R64" s="16"/>
      <c r="S64" s="16"/>
      <c r="T64" s="16"/>
      <c r="U64" s="16"/>
      <c r="V64" s="16"/>
      <c r="W64" s="16">
        <v>2</v>
      </c>
    </row>
    <row r="65" spans="1:23" x14ac:dyDescent="0.25">
      <c r="A65" s="6">
        <v>59</v>
      </c>
      <c r="B65" s="6" t="s">
        <v>71</v>
      </c>
      <c r="C65" s="6"/>
      <c r="D65" s="6"/>
      <c r="E65" s="6"/>
      <c r="F65" s="6"/>
      <c r="G65" s="12">
        <v>3</v>
      </c>
      <c r="H65" s="12"/>
      <c r="I65" s="12">
        <v>1</v>
      </c>
      <c r="J65" s="12"/>
      <c r="K65" s="12">
        <v>2</v>
      </c>
      <c r="L65" s="12"/>
      <c r="M65" s="12">
        <v>1</v>
      </c>
      <c r="N65" s="12"/>
      <c r="O65" s="16"/>
      <c r="P65" s="27"/>
      <c r="Q65" s="16"/>
      <c r="R65" s="16"/>
      <c r="S65" s="16"/>
      <c r="T65" s="16"/>
      <c r="U65" s="16"/>
      <c r="V65" s="16"/>
      <c r="W65" s="16">
        <v>3</v>
      </c>
    </row>
    <row r="66" spans="1:23" x14ac:dyDescent="0.25">
      <c r="A66" s="6">
        <v>60</v>
      </c>
      <c r="B66" s="6" t="s">
        <v>72</v>
      </c>
      <c r="C66" s="6"/>
      <c r="D66" s="6"/>
      <c r="E66" s="6"/>
      <c r="F66" s="6"/>
      <c r="G66" s="12">
        <v>3</v>
      </c>
      <c r="H66" s="12"/>
      <c r="I66" s="12" t="s">
        <v>73</v>
      </c>
      <c r="J66" s="12"/>
      <c r="K66" s="12" t="s">
        <v>73</v>
      </c>
      <c r="L66" s="12"/>
      <c r="M66" s="12" t="s">
        <v>73</v>
      </c>
      <c r="N66" s="12"/>
      <c r="O66" s="16"/>
      <c r="P66" s="27"/>
      <c r="Q66" s="16"/>
      <c r="R66" s="16"/>
      <c r="S66" s="16"/>
      <c r="T66" s="16"/>
      <c r="U66" s="16" t="s">
        <v>66</v>
      </c>
      <c r="V66" s="16"/>
      <c r="W66" s="16"/>
    </row>
    <row r="67" spans="1:23" x14ac:dyDescent="0.25">
      <c r="A67" s="6">
        <v>61</v>
      </c>
      <c r="B67" s="6" t="s">
        <v>74</v>
      </c>
      <c r="C67" s="6"/>
      <c r="D67" s="6"/>
      <c r="E67" s="6"/>
      <c r="F67" s="6"/>
      <c r="G67" s="12">
        <f>8</f>
        <v>8</v>
      </c>
      <c r="H67" s="12"/>
      <c r="I67" s="12">
        <f>2+2+2</f>
        <v>6</v>
      </c>
      <c r="J67" s="12"/>
      <c r="K67" s="12">
        <f>2+2+2</f>
        <v>6</v>
      </c>
      <c r="L67" s="12"/>
      <c r="M67" s="12">
        <f>2+1+1</f>
        <v>4</v>
      </c>
      <c r="N67" s="12"/>
      <c r="O67" s="16"/>
      <c r="P67" s="27"/>
      <c r="Q67" s="16"/>
      <c r="R67" s="16"/>
      <c r="S67" s="16"/>
      <c r="T67" s="16"/>
      <c r="U67" s="16"/>
      <c r="V67" s="16"/>
      <c r="W67" s="16"/>
    </row>
    <row r="68" spans="1:23" x14ac:dyDescent="0.25">
      <c r="A68" s="6">
        <v>62</v>
      </c>
      <c r="B68" s="6" t="s">
        <v>89</v>
      </c>
      <c r="C68" s="6"/>
      <c r="D68" s="6"/>
      <c r="E68" s="6"/>
      <c r="F68" s="6"/>
      <c r="G68" s="12">
        <v>1</v>
      </c>
      <c r="H68" s="12"/>
      <c r="I68" s="12">
        <v>1</v>
      </c>
      <c r="J68" s="12"/>
      <c r="K68" s="12">
        <v>1</v>
      </c>
      <c r="L68" s="12"/>
      <c r="M68" s="12"/>
      <c r="N68" s="12"/>
      <c r="O68" s="16"/>
      <c r="P68" s="27"/>
      <c r="Q68" s="16"/>
      <c r="R68" s="16"/>
      <c r="S68" s="16"/>
      <c r="T68" s="16"/>
      <c r="U68" s="16"/>
      <c r="V68" s="16"/>
      <c r="W68" s="16"/>
    </row>
    <row r="69" spans="1:23" x14ac:dyDescent="0.25">
      <c r="A69" s="6">
        <v>63</v>
      </c>
      <c r="B69" s="6" t="s">
        <v>101</v>
      </c>
      <c r="C69" s="6"/>
      <c r="D69" s="6"/>
      <c r="E69" s="6"/>
      <c r="F69" s="6"/>
      <c r="G69" s="12"/>
      <c r="H69" s="12"/>
      <c r="I69" s="12">
        <f>1+1</f>
        <v>2</v>
      </c>
      <c r="J69" s="12"/>
      <c r="K69" s="12"/>
      <c r="L69" s="12"/>
      <c r="M69" s="12"/>
      <c r="N69" s="12"/>
      <c r="O69" s="16"/>
      <c r="P69" s="27"/>
      <c r="Q69" s="16"/>
      <c r="R69" s="16"/>
      <c r="S69" s="16"/>
      <c r="T69" s="16"/>
      <c r="U69" s="16"/>
      <c r="V69" s="16"/>
      <c r="W69" s="16"/>
    </row>
    <row r="70" spans="1:23" x14ac:dyDescent="0.25">
      <c r="A70" s="6">
        <v>64</v>
      </c>
      <c r="B70" s="6" t="s">
        <v>77</v>
      </c>
      <c r="C70" s="6"/>
      <c r="D70" s="6"/>
      <c r="E70" s="6"/>
      <c r="F70" s="6"/>
      <c r="G70" s="12">
        <v>4</v>
      </c>
      <c r="H70" s="12"/>
      <c r="I70" s="12" t="s">
        <v>76</v>
      </c>
      <c r="J70" s="12"/>
      <c r="K70" s="12" t="s">
        <v>75</v>
      </c>
      <c r="L70" s="12"/>
      <c r="M70" s="12" t="s">
        <v>76</v>
      </c>
      <c r="N70" s="12"/>
      <c r="O70" s="16" t="s">
        <v>73</v>
      </c>
      <c r="P70" s="27"/>
      <c r="Q70" s="16"/>
      <c r="R70" s="16"/>
      <c r="S70" s="16"/>
      <c r="T70" s="16"/>
      <c r="U70" s="16">
        <v>1</v>
      </c>
      <c r="V70" s="16"/>
      <c r="W70" s="16"/>
    </row>
    <row r="71" spans="1:23" x14ac:dyDescent="0.25">
      <c r="A71" s="6">
        <v>65</v>
      </c>
      <c r="B71" s="6" t="s">
        <v>78</v>
      </c>
      <c r="C71" s="6"/>
      <c r="D71" s="6"/>
      <c r="E71" s="6"/>
      <c r="F71" s="6"/>
      <c r="G71" s="12" t="s">
        <v>75</v>
      </c>
      <c r="H71" s="12"/>
      <c r="I71" s="12" t="s">
        <v>76</v>
      </c>
      <c r="J71" s="12"/>
      <c r="K71" s="12" t="s">
        <v>75</v>
      </c>
      <c r="L71" s="12"/>
      <c r="M71" s="12"/>
      <c r="N71" s="12"/>
      <c r="O71" s="16"/>
      <c r="P71" s="27"/>
      <c r="Q71" s="16"/>
      <c r="R71" s="16"/>
      <c r="S71" s="16"/>
      <c r="T71" s="16"/>
      <c r="U71" s="16"/>
      <c r="V71" s="16"/>
      <c r="W71" s="16"/>
    </row>
    <row r="72" spans="1:23" x14ac:dyDescent="0.25">
      <c r="A72" s="6">
        <v>66</v>
      </c>
      <c r="B72" s="6" t="s">
        <v>81</v>
      </c>
      <c r="C72" s="6"/>
      <c r="D72" s="6"/>
      <c r="E72" s="6"/>
      <c r="F72" s="6"/>
      <c r="G72" s="12" t="s">
        <v>76</v>
      </c>
      <c r="H72" s="12"/>
      <c r="I72" s="12" t="s">
        <v>75</v>
      </c>
      <c r="J72" s="12"/>
      <c r="K72" s="12" t="s">
        <v>75</v>
      </c>
      <c r="L72" s="12"/>
      <c r="M72" s="12" t="s">
        <v>75</v>
      </c>
      <c r="N72" s="12"/>
      <c r="O72" s="16" t="s">
        <v>73</v>
      </c>
      <c r="P72" s="27"/>
      <c r="Q72" s="16"/>
      <c r="R72" s="16"/>
      <c r="S72" s="16"/>
      <c r="T72" s="16"/>
      <c r="U72" s="16"/>
      <c r="V72" s="16"/>
      <c r="W72" s="16" t="s">
        <v>75</v>
      </c>
    </row>
    <row r="73" spans="1:23" x14ac:dyDescent="0.25">
      <c r="A73" s="6">
        <v>67</v>
      </c>
      <c r="B73" s="6" t="s">
        <v>82</v>
      </c>
      <c r="C73" s="6"/>
      <c r="D73" s="6"/>
      <c r="E73" s="6"/>
      <c r="F73" s="6"/>
      <c r="G73" s="12" t="s">
        <v>79</v>
      </c>
      <c r="H73" s="12"/>
      <c r="I73" s="12" t="s">
        <v>84</v>
      </c>
      <c r="J73" s="12"/>
      <c r="K73" s="12" t="s">
        <v>83</v>
      </c>
      <c r="L73" s="12"/>
      <c r="M73" s="12" t="s">
        <v>84</v>
      </c>
      <c r="N73" s="12"/>
      <c r="O73" s="16" t="s">
        <v>75</v>
      </c>
      <c r="P73" s="27"/>
      <c r="Q73" s="16">
        <v>2</v>
      </c>
      <c r="R73" s="16"/>
      <c r="S73" s="16"/>
      <c r="T73" s="16"/>
      <c r="U73" s="16"/>
      <c r="V73" s="16"/>
      <c r="W73" s="16"/>
    </row>
    <row r="74" spans="1:23" x14ac:dyDescent="0.25">
      <c r="A74" s="6">
        <v>68</v>
      </c>
      <c r="B74" s="6" t="s">
        <v>85</v>
      </c>
      <c r="C74" s="6"/>
      <c r="D74" s="6"/>
      <c r="E74" s="6"/>
      <c r="F74" s="6"/>
      <c r="G74" s="12" t="s">
        <v>79</v>
      </c>
      <c r="H74" s="12"/>
      <c r="I74" s="12" t="s">
        <v>84</v>
      </c>
      <c r="J74" s="12"/>
      <c r="K74" s="12" t="s">
        <v>84</v>
      </c>
      <c r="L74" s="12"/>
      <c r="M74" s="12" t="s">
        <v>84</v>
      </c>
      <c r="N74" s="12"/>
      <c r="O74" s="16" t="s">
        <v>84</v>
      </c>
      <c r="P74" s="27"/>
      <c r="Q74" s="16">
        <v>6</v>
      </c>
      <c r="R74" s="16"/>
      <c r="S74" s="16"/>
      <c r="T74" s="16"/>
      <c r="U74" s="16"/>
      <c r="V74" s="16"/>
      <c r="W74" s="16"/>
    </row>
    <row r="75" spans="1:23" x14ac:dyDescent="0.25">
      <c r="A75" s="6">
        <v>69</v>
      </c>
      <c r="B75" s="6" t="s">
        <v>86</v>
      </c>
      <c r="C75" s="6"/>
      <c r="D75" s="6"/>
      <c r="E75" s="6"/>
      <c r="F75" s="6"/>
      <c r="G75" s="12" t="s">
        <v>76</v>
      </c>
      <c r="H75" s="12"/>
      <c r="I75" s="12" t="s">
        <v>79</v>
      </c>
      <c r="J75" s="12"/>
      <c r="K75" s="12" t="s">
        <v>75</v>
      </c>
      <c r="L75" s="12"/>
      <c r="M75" s="12" t="s">
        <v>75</v>
      </c>
      <c r="N75" s="12"/>
      <c r="O75" s="16" t="s">
        <v>79</v>
      </c>
      <c r="P75" s="27"/>
      <c r="Q75" s="16"/>
      <c r="R75" s="16"/>
      <c r="S75" s="16"/>
      <c r="T75" s="16"/>
      <c r="U75" s="16"/>
      <c r="V75" s="16"/>
      <c r="W75" s="16"/>
    </row>
    <row r="76" spans="1:23" x14ac:dyDescent="0.25">
      <c r="A76" s="6">
        <v>70</v>
      </c>
      <c r="B76" s="6" t="s">
        <v>87</v>
      </c>
      <c r="C76" s="6"/>
      <c r="D76" s="6"/>
      <c r="E76" s="6"/>
      <c r="F76" s="6"/>
      <c r="G76" s="12" t="s">
        <v>76</v>
      </c>
      <c r="H76" s="12"/>
      <c r="I76" s="12" t="s">
        <v>76</v>
      </c>
      <c r="J76" s="12"/>
      <c r="K76" s="12" t="s">
        <v>76</v>
      </c>
      <c r="L76" s="12"/>
      <c r="M76" s="12" t="s">
        <v>73</v>
      </c>
      <c r="N76" s="12"/>
      <c r="O76" s="16" t="s">
        <v>80</v>
      </c>
      <c r="P76" s="27"/>
      <c r="Q76" s="16">
        <v>4</v>
      </c>
      <c r="R76" s="16"/>
      <c r="S76" s="16"/>
      <c r="T76" s="16"/>
      <c r="U76" s="16"/>
      <c r="V76" s="16"/>
      <c r="W76" s="16"/>
    </row>
    <row r="77" spans="1:23" x14ac:dyDescent="0.25">
      <c r="A77" s="6">
        <v>71</v>
      </c>
      <c r="B77" s="6" t="s">
        <v>88</v>
      </c>
      <c r="C77" s="6"/>
      <c r="D77" s="6"/>
      <c r="E77" s="6"/>
      <c r="F77" s="6"/>
      <c r="G77" s="12" t="s">
        <v>76</v>
      </c>
      <c r="H77" s="12"/>
      <c r="I77" s="12" t="s">
        <v>76</v>
      </c>
      <c r="J77" s="12"/>
      <c r="K77" s="12" t="s">
        <v>76</v>
      </c>
      <c r="L77" s="12"/>
      <c r="M77" s="12" t="s">
        <v>73</v>
      </c>
      <c r="N77" s="12"/>
      <c r="O77" s="16" t="s">
        <v>73</v>
      </c>
      <c r="P77" s="27"/>
      <c r="Q77" s="16"/>
      <c r="R77" s="16"/>
      <c r="S77" s="16"/>
      <c r="T77" s="16"/>
      <c r="U77" s="16"/>
      <c r="V77" s="16"/>
      <c r="W77" s="16" t="s">
        <v>76</v>
      </c>
    </row>
    <row r="78" spans="1:23" x14ac:dyDescent="0.25">
      <c r="A78" s="6">
        <v>72</v>
      </c>
      <c r="B78" s="6" t="s">
        <v>90</v>
      </c>
      <c r="C78" s="6"/>
      <c r="D78" s="6"/>
      <c r="E78" s="6"/>
      <c r="F78" s="6"/>
      <c r="G78" s="12" t="s">
        <v>73</v>
      </c>
      <c r="H78" s="12"/>
      <c r="I78" s="12">
        <v>1</v>
      </c>
      <c r="J78" s="12"/>
      <c r="K78" s="12" t="s">
        <v>73</v>
      </c>
      <c r="L78" s="12"/>
      <c r="M78" s="12"/>
      <c r="N78" s="12"/>
      <c r="O78" s="16" t="s">
        <v>73</v>
      </c>
      <c r="P78" s="27"/>
      <c r="Q78" s="16"/>
      <c r="R78" s="16"/>
      <c r="S78" s="16"/>
      <c r="T78" s="16"/>
      <c r="U78" s="16"/>
      <c r="V78" s="16"/>
      <c r="W78" s="16" t="s">
        <v>76</v>
      </c>
    </row>
    <row r="79" spans="1:23" x14ac:dyDescent="0.25">
      <c r="A79" s="6">
        <v>73</v>
      </c>
      <c r="B79" s="6" t="s">
        <v>92</v>
      </c>
      <c r="C79" s="6"/>
      <c r="D79" s="6"/>
      <c r="E79" s="6"/>
      <c r="F79" s="6"/>
      <c r="G79" s="12">
        <v>2</v>
      </c>
      <c r="H79" s="12"/>
      <c r="I79" s="12"/>
      <c r="J79" s="12"/>
      <c r="K79" s="12">
        <v>2</v>
      </c>
      <c r="L79" s="12"/>
      <c r="M79" s="12"/>
      <c r="N79" s="12"/>
      <c r="O79" s="16"/>
      <c r="P79" s="27"/>
      <c r="Q79" s="16"/>
      <c r="R79" s="16"/>
      <c r="S79" s="16"/>
      <c r="T79" s="16"/>
      <c r="U79" s="16"/>
      <c r="V79" s="16"/>
      <c r="W79" s="16"/>
    </row>
    <row r="80" spans="1:23" x14ac:dyDescent="0.25">
      <c r="A80" s="6">
        <v>74</v>
      </c>
      <c r="B80" s="6" t="s">
        <v>31</v>
      </c>
      <c r="C80" s="17">
        <v>2003</v>
      </c>
      <c r="D80" s="17"/>
      <c r="E80" s="17" t="s">
        <v>32</v>
      </c>
      <c r="F80" s="18" t="s">
        <v>6</v>
      </c>
      <c r="G80" s="12">
        <v>4</v>
      </c>
      <c r="H80" s="12"/>
      <c r="I80" s="12"/>
      <c r="J80" s="12"/>
      <c r="K80" s="12">
        <f>4+4</f>
        <v>8</v>
      </c>
      <c r="L80" s="12"/>
      <c r="M80" s="12"/>
      <c r="N80" s="12"/>
      <c r="O80" s="16">
        <v>2</v>
      </c>
      <c r="P80" s="27"/>
      <c r="Q80" s="16"/>
      <c r="R80" s="16"/>
      <c r="S80" s="16"/>
      <c r="T80" s="16"/>
      <c r="U80" s="16"/>
      <c r="V80" s="16"/>
      <c r="W80" s="16"/>
    </row>
    <row r="81" spans="1:23" x14ac:dyDescent="0.25">
      <c r="A81" s="6">
        <v>75</v>
      </c>
      <c r="B81" s="6" t="s">
        <v>93</v>
      </c>
      <c r="C81" s="17">
        <v>2007</v>
      </c>
      <c r="D81" s="17"/>
      <c r="E81" s="17" t="s">
        <v>32</v>
      </c>
      <c r="F81" s="18" t="s">
        <v>6</v>
      </c>
      <c r="G81" s="12">
        <v>3</v>
      </c>
      <c r="H81" s="12"/>
      <c r="I81" s="12"/>
      <c r="J81" s="12"/>
      <c r="K81" s="12">
        <f>3+3</f>
        <v>6</v>
      </c>
      <c r="L81" s="12"/>
      <c r="M81" s="12"/>
      <c r="N81" s="12"/>
      <c r="O81" s="16"/>
      <c r="P81" s="27"/>
      <c r="Q81" s="16"/>
      <c r="R81" s="16"/>
      <c r="S81" s="16"/>
      <c r="T81" s="16"/>
      <c r="U81" s="16"/>
      <c r="V81" s="16"/>
      <c r="W81" s="16"/>
    </row>
    <row r="82" spans="1:23" x14ac:dyDescent="0.25">
      <c r="A82" s="6">
        <v>76</v>
      </c>
      <c r="B82" s="6" t="s">
        <v>33</v>
      </c>
      <c r="C82" s="17">
        <v>2008</v>
      </c>
      <c r="D82" s="17"/>
      <c r="E82" s="17" t="s">
        <v>34</v>
      </c>
      <c r="F82" s="18" t="s">
        <v>6</v>
      </c>
      <c r="G82" s="12">
        <f>5+2</f>
        <v>7</v>
      </c>
      <c r="H82" s="12"/>
      <c r="I82" s="12">
        <f>3+2+2</f>
        <v>7</v>
      </c>
      <c r="J82" s="12"/>
      <c r="K82" s="12">
        <f>4+3+2+2</f>
        <v>11</v>
      </c>
      <c r="L82" s="12"/>
      <c r="M82" s="12">
        <f>2+3+1</f>
        <v>6</v>
      </c>
      <c r="N82" s="12"/>
      <c r="O82" s="16"/>
      <c r="P82" s="27"/>
      <c r="Q82" s="16"/>
      <c r="R82" s="16"/>
      <c r="S82" s="16"/>
      <c r="T82" s="16"/>
      <c r="U82" s="16"/>
      <c r="V82" s="16"/>
      <c r="W82" s="16"/>
    </row>
    <row r="83" spans="1:23" x14ac:dyDescent="0.25">
      <c r="A83" s="6">
        <v>77</v>
      </c>
      <c r="B83" s="6" t="s">
        <v>94</v>
      </c>
      <c r="C83" s="6"/>
      <c r="D83" s="6"/>
      <c r="E83" s="6"/>
      <c r="F83" s="6"/>
      <c r="G83" s="12">
        <v>2</v>
      </c>
      <c r="H83" s="12"/>
      <c r="I83" s="12">
        <f>2+4</f>
        <v>6</v>
      </c>
      <c r="J83" s="12"/>
      <c r="K83" s="12"/>
      <c r="L83" s="12"/>
      <c r="M83" s="12"/>
      <c r="N83" s="12"/>
      <c r="O83" s="16">
        <f>1+1+1+2+2+4+2+2+2+2+2+2</f>
        <v>23</v>
      </c>
      <c r="P83" s="27"/>
      <c r="Q83" s="16"/>
      <c r="R83" s="16"/>
      <c r="S83" s="16">
        <v>5</v>
      </c>
      <c r="T83" s="16"/>
      <c r="U83" s="16"/>
      <c r="V83" s="16"/>
      <c r="W83" s="16"/>
    </row>
    <row r="84" spans="1:23" x14ac:dyDescent="0.25">
      <c r="A84" s="6">
        <v>78</v>
      </c>
      <c r="B84" s="6" t="s">
        <v>118</v>
      </c>
      <c r="C84" s="6"/>
      <c r="D84" s="6"/>
      <c r="E84" s="6"/>
      <c r="F84" s="6"/>
      <c r="G84" s="12">
        <f>2</f>
        <v>2</v>
      </c>
      <c r="H84" s="12"/>
      <c r="I84" s="12"/>
      <c r="J84" s="12"/>
      <c r="K84" s="12">
        <f>2</f>
        <v>2</v>
      </c>
      <c r="L84" s="12"/>
      <c r="M84" s="12"/>
      <c r="N84" s="12"/>
      <c r="O84" s="16">
        <v>11</v>
      </c>
      <c r="P84" s="27"/>
      <c r="Q84" s="16"/>
      <c r="R84" s="16"/>
      <c r="S84" s="16"/>
      <c r="T84" s="16"/>
      <c r="U84" s="16"/>
      <c r="V84" s="16"/>
      <c r="W84" s="16"/>
    </row>
    <row r="85" spans="1:23" x14ac:dyDescent="0.25">
      <c r="A85" s="6">
        <v>79</v>
      </c>
      <c r="B85" s="6" t="s">
        <v>119</v>
      </c>
      <c r="C85" s="6"/>
      <c r="D85" s="6"/>
      <c r="E85" s="6"/>
      <c r="F85" s="6"/>
      <c r="G85" s="12">
        <f>2</f>
        <v>2</v>
      </c>
      <c r="H85" s="12"/>
      <c r="I85" s="12">
        <f>2</f>
        <v>2</v>
      </c>
      <c r="J85" s="12"/>
      <c r="K85" s="12">
        <f>2</f>
        <v>2</v>
      </c>
      <c r="L85" s="12"/>
      <c r="M85" s="12"/>
      <c r="N85" s="12"/>
      <c r="O85" s="16"/>
      <c r="P85" s="27"/>
      <c r="Q85" s="16"/>
      <c r="R85" s="16"/>
      <c r="S85" s="16"/>
      <c r="T85" s="16"/>
      <c r="U85" s="16"/>
      <c r="V85" s="16"/>
      <c r="W85" s="16"/>
    </row>
    <row r="86" spans="1:23" x14ac:dyDescent="0.25">
      <c r="A86" s="122" t="s">
        <v>16</v>
      </c>
      <c r="B86" s="122"/>
      <c r="C86" s="122"/>
      <c r="D86" s="122"/>
      <c r="E86" s="122"/>
      <c r="F86" s="122"/>
      <c r="G86" s="12">
        <f>SUM(G63:G85)</f>
        <v>46</v>
      </c>
      <c r="H86" s="19">
        <f t="shared" ref="H86:M86" si="1">SUM(H63:H85)</f>
        <v>0</v>
      </c>
      <c r="I86" s="12">
        <f t="shared" si="1"/>
        <v>31</v>
      </c>
      <c r="J86" s="19">
        <f t="shared" si="1"/>
        <v>0</v>
      </c>
      <c r="K86" s="12">
        <f t="shared" si="1"/>
        <v>50</v>
      </c>
      <c r="L86" s="19">
        <f t="shared" si="1"/>
        <v>0</v>
      </c>
      <c r="M86" s="12">
        <f t="shared" si="1"/>
        <v>15</v>
      </c>
      <c r="N86" s="19">
        <f t="shared" ref="N86" si="2">SUM(N63:N85)</f>
        <v>0</v>
      </c>
      <c r="O86" s="12">
        <f t="shared" ref="O86" si="3">SUM(O63:O85)</f>
        <v>37</v>
      </c>
      <c r="P86" s="19">
        <f t="shared" ref="P86" si="4">SUM(P63:P85)</f>
        <v>0</v>
      </c>
      <c r="Q86" s="12">
        <f t="shared" ref="Q86" si="5">SUM(Q63:Q85)</f>
        <v>13</v>
      </c>
      <c r="R86" s="19">
        <f t="shared" ref="R86" si="6">SUM(R63:R85)</f>
        <v>0</v>
      </c>
      <c r="S86" s="12">
        <f t="shared" ref="S86" si="7">SUM(S63:S85)</f>
        <v>5</v>
      </c>
      <c r="T86" s="19">
        <f t="shared" ref="T86" si="8">SUM(T63:T85)</f>
        <v>0</v>
      </c>
      <c r="U86" s="12">
        <f t="shared" ref="U86" si="9">SUM(U63:U85)</f>
        <v>1</v>
      </c>
      <c r="V86" s="19">
        <f t="shared" ref="V86" si="10">SUM(V63:V85)</f>
        <v>0</v>
      </c>
      <c r="W86" s="12">
        <f t="shared" ref="W86" si="11">SUM(W63:W85)</f>
        <v>5</v>
      </c>
    </row>
    <row r="87" spans="1:23" x14ac:dyDescent="0.25">
      <c r="A87" s="120" t="s">
        <v>151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51"/>
      <c r="M87" s="21"/>
      <c r="N87" s="19"/>
      <c r="O87" s="19"/>
      <c r="P87" s="19"/>
      <c r="Q87" s="19"/>
      <c r="R87" s="19"/>
      <c r="S87" s="19"/>
      <c r="T87" s="19"/>
      <c r="U87" s="19"/>
      <c r="V87" s="19"/>
      <c r="W87" s="19"/>
    </row>
    <row r="88" spans="1:23" x14ac:dyDescent="0.25">
      <c r="A88" s="123" t="s">
        <v>157</v>
      </c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23"/>
    </row>
    <row r="89" spans="1:23" x14ac:dyDescent="0.25">
      <c r="A89" s="124" t="s">
        <v>123</v>
      </c>
      <c r="B89" s="124"/>
      <c r="C89" s="124"/>
      <c r="D89" s="124"/>
      <c r="E89" s="124"/>
      <c r="F89" s="124"/>
    </row>
    <row r="90" spans="1:23" x14ac:dyDescent="0.25">
      <c r="A90" s="118" t="s">
        <v>116</v>
      </c>
      <c r="B90" s="118"/>
      <c r="C90" s="118"/>
      <c r="D90" s="118"/>
      <c r="E90" s="119"/>
      <c r="F90" s="119"/>
    </row>
    <row r="91" spans="1:23" x14ac:dyDescent="0.25">
      <c r="A91" s="118" t="s">
        <v>18</v>
      </c>
      <c r="B91" s="118"/>
      <c r="C91" s="118"/>
      <c r="D91" s="118"/>
      <c r="E91" s="119"/>
      <c r="F91" s="119"/>
    </row>
    <row r="92" spans="1:23" x14ac:dyDescent="0.25">
      <c r="A92" s="118" t="s">
        <v>19</v>
      </c>
      <c r="B92" s="118"/>
      <c r="C92" s="118"/>
      <c r="D92" s="118"/>
      <c r="E92" s="119"/>
      <c r="F92" s="119"/>
    </row>
  </sheetData>
  <mergeCells count="9">
    <mergeCell ref="A90:F90"/>
    <mergeCell ref="A91:F91"/>
    <mergeCell ref="A92:F92"/>
    <mergeCell ref="A87:K87"/>
    <mergeCell ref="A2:M2"/>
    <mergeCell ref="A61:F61"/>
    <mergeCell ref="A88:M88"/>
    <mergeCell ref="A86:F86"/>
    <mergeCell ref="A89:F89"/>
  </mergeCells>
  <pageMargins left="0.51181102362204722" right="0.51181102362204722" top="0.55118110236220474" bottom="0.55118110236220474" header="0.31496062992125984" footer="0.31496062992125984"/>
  <pageSetup paperSize="9" scale="6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F7AFD-F463-48B8-BB08-DB1C5F55B258}">
  <sheetPr>
    <pageSetUpPr fitToPage="1"/>
  </sheetPr>
  <dimension ref="A2:T17"/>
  <sheetViews>
    <sheetView workbookViewId="0">
      <selection activeCell="J25" sqref="J25"/>
    </sheetView>
  </sheetViews>
  <sheetFormatPr defaultColWidth="9" defaultRowHeight="10.5" x14ac:dyDescent="0.25"/>
  <cols>
    <col min="1" max="1" width="4.58203125" style="31" customWidth="1"/>
    <col min="2" max="2" width="17.83203125" style="31" customWidth="1"/>
    <col min="3" max="3" width="11" style="31" customWidth="1"/>
    <col min="4" max="4" width="12.25" style="31" customWidth="1"/>
    <col min="5" max="5" width="7.33203125" style="31" customWidth="1"/>
    <col min="6" max="6" width="7.83203125" style="31" customWidth="1"/>
    <col min="7" max="8" width="8.33203125" style="31" customWidth="1"/>
    <col min="9" max="9" width="8.08203125" style="31" customWidth="1"/>
    <col min="10" max="10" width="8.33203125" style="31" customWidth="1"/>
    <col min="11" max="11" width="10.08203125" style="31" customWidth="1"/>
    <col min="12" max="12" width="8.58203125" style="31" customWidth="1"/>
    <col min="13" max="16384" width="9" style="31"/>
  </cols>
  <sheetData>
    <row r="2" spans="1:20" x14ac:dyDescent="0.25">
      <c r="A2" s="121" t="s">
        <v>20</v>
      </c>
      <c r="B2" s="121"/>
      <c r="C2" s="121"/>
      <c r="D2" s="121"/>
      <c r="E2" s="121"/>
      <c r="F2" s="121"/>
      <c r="G2" s="121"/>
      <c r="H2" s="121"/>
      <c r="I2" s="121"/>
      <c r="J2" s="68"/>
    </row>
    <row r="3" spans="1:20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20" ht="21" x14ac:dyDescent="0.25">
      <c r="A4" s="1" t="s">
        <v>1</v>
      </c>
      <c r="B4" s="1" t="s">
        <v>21</v>
      </c>
      <c r="C4" s="1" t="s">
        <v>22</v>
      </c>
      <c r="D4" s="1" t="s">
        <v>4</v>
      </c>
      <c r="E4" s="1" t="s">
        <v>107</v>
      </c>
      <c r="F4" s="1" t="s">
        <v>141</v>
      </c>
      <c r="G4" s="1" t="s">
        <v>108</v>
      </c>
      <c r="H4" s="1" t="s">
        <v>141</v>
      </c>
      <c r="I4" s="25" t="s">
        <v>113</v>
      </c>
      <c r="J4" s="1" t="s">
        <v>141</v>
      </c>
      <c r="K4" s="2" t="s">
        <v>128</v>
      </c>
      <c r="L4" s="1" t="s">
        <v>141</v>
      </c>
    </row>
    <row r="5" spans="1:20" x14ac:dyDescent="0.25">
      <c r="A5" s="22">
        <v>1</v>
      </c>
      <c r="B5" s="22" t="s">
        <v>23</v>
      </c>
      <c r="C5" s="22">
        <v>1993</v>
      </c>
      <c r="D5" s="22" t="s">
        <v>8</v>
      </c>
      <c r="E5" s="16">
        <v>1</v>
      </c>
      <c r="F5" s="16"/>
      <c r="G5" s="16">
        <v>1</v>
      </c>
      <c r="H5" s="16"/>
      <c r="I5" s="16">
        <v>1</v>
      </c>
      <c r="J5" s="16"/>
      <c r="K5" s="22"/>
      <c r="L5" s="54"/>
    </row>
    <row r="6" spans="1:20" x14ac:dyDescent="0.25">
      <c r="A6" s="22">
        <v>2</v>
      </c>
      <c r="B6" s="22" t="s">
        <v>23</v>
      </c>
      <c r="C6" s="22">
        <v>1992</v>
      </c>
      <c r="D6" s="22" t="s">
        <v>8</v>
      </c>
      <c r="E6" s="16">
        <v>1</v>
      </c>
      <c r="F6" s="16"/>
      <c r="G6" s="16">
        <v>1</v>
      </c>
      <c r="H6" s="16"/>
      <c r="I6" s="16">
        <v>1</v>
      </c>
      <c r="J6" s="16"/>
      <c r="K6" s="22"/>
      <c r="L6" s="54"/>
    </row>
    <row r="7" spans="1:20" x14ac:dyDescent="0.25">
      <c r="A7" s="22">
        <v>3</v>
      </c>
      <c r="B7" s="22" t="s">
        <v>24</v>
      </c>
      <c r="C7" s="22">
        <v>1995</v>
      </c>
      <c r="D7" s="22" t="s">
        <v>8</v>
      </c>
      <c r="E7" s="16">
        <v>1</v>
      </c>
      <c r="F7" s="16"/>
      <c r="G7" s="16">
        <v>1</v>
      </c>
      <c r="H7" s="16"/>
      <c r="I7" s="16">
        <v>1</v>
      </c>
      <c r="J7" s="16"/>
      <c r="K7" s="22"/>
      <c r="L7" s="54"/>
    </row>
    <row r="8" spans="1:20" x14ac:dyDescent="0.25">
      <c r="A8" s="22">
        <v>4</v>
      </c>
      <c r="B8" s="26" t="s">
        <v>24</v>
      </c>
      <c r="C8" s="26">
        <v>1987</v>
      </c>
      <c r="D8" s="26" t="s">
        <v>8</v>
      </c>
      <c r="E8" s="28">
        <v>1</v>
      </c>
      <c r="F8" s="28"/>
      <c r="G8" s="12"/>
      <c r="H8" s="12"/>
      <c r="I8" s="12"/>
      <c r="J8" s="12"/>
      <c r="K8" s="26"/>
      <c r="L8" s="27"/>
    </row>
    <row r="9" spans="1:20" x14ac:dyDescent="0.25">
      <c r="A9" s="22">
        <v>7</v>
      </c>
      <c r="B9" s="26" t="s">
        <v>25</v>
      </c>
      <c r="C9" s="26"/>
      <c r="D9" s="26" t="s">
        <v>8</v>
      </c>
      <c r="E9" s="28">
        <v>1</v>
      </c>
      <c r="F9" s="28"/>
      <c r="G9" s="12"/>
      <c r="H9" s="12"/>
      <c r="I9" s="12"/>
      <c r="J9" s="12"/>
      <c r="K9" s="26"/>
      <c r="L9" s="27"/>
      <c r="M9" s="69"/>
      <c r="N9" s="70"/>
      <c r="O9" s="70"/>
      <c r="P9" s="70"/>
      <c r="Q9" s="70"/>
      <c r="R9" s="70"/>
      <c r="S9" s="70"/>
      <c r="T9" s="71"/>
    </row>
    <row r="10" spans="1:20" x14ac:dyDescent="0.25">
      <c r="A10" s="22">
        <v>10</v>
      </c>
      <c r="B10" s="26" t="s">
        <v>24</v>
      </c>
      <c r="C10" s="26">
        <v>1985</v>
      </c>
      <c r="D10" s="26" t="s">
        <v>8</v>
      </c>
      <c r="E10" s="28">
        <v>1</v>
      </c>
      <c r="F10" s="28"/>
      <c r="G10" s="12"/>
      <c r="H10" s="12"/>
      <c r="I10" s="12"/>
      <c r="J10" s="12"/>
      <c r="K10" s="26"/>
      <c r="L10" s="27"/>
      <c r="M10" s="69"/>
      <c r="N10" s="72"/>
      <c r="O10" s="73"/>
      <c r="P10" s="74"/>
      <c r="Q10" s="75"/>
      <c r="R10" s="75"/>
      <c r="S10" s="75"/>
      <c r="T10" s="76"/>
    </row>
    <row r="11" spans="1:20" x14ac:dyDescent="0.25">
      <c r="A11" s="22">
        <v>11</v>
      </c>
      <c r="B11" s="22" t="s">
        <v>125</v>
      </c>
      <c r="C11" s="27"/>
      <c r="D11" s="26" t="s">
        <v>6</v>
      </c>
      <c r="E11" s="33">
        <v>12</v>
      </c>
      <c r="F11" s="33"/>
      <c r="G11" s="33">
        <v>12</v>
      </c>
      <c r="H11" s="33"/>
      <c r="I11" s="33">
        <v>29</v>
      </c>
      <c r="J11" s="33"/>
      <c r="K11" s="28"/>
      <c r="L11" s="20"/>
      <c r="M11" s="69"/>
      <c r="N11" s="72"/>
      <c r="O11" s="73"/>
      <c r="P11" s="74"/>
      <c r="Q11" s="75"/>
      <c r="R11" s="75"/>
      <c r="S11" s="75"/>
      <c r="T11" s="76"/>
    </row>
    <row r="12" spans="1:20" x14ac:dyDescent="0.25">
      <c r="A12" s="22">
        <v>12</v>
      </c>
      <c r="B12" s="22" t="s">
        <v>126</v>
      </c>
      <c r="C12" s="27"/>
      <c r="D12" s="26" t="s">
        <v>6</v>
      </c>
      <c r="E12" s="33">
        <v>1</v>
      </c>
      <c r="F12" s="33"/>
      <c r="G12" s="33"/>
      <c r="H12" s="33"/>
      <c r="I12" s="33"/>
      <c r="J12" s="33"/>
      <c r="K12" s="28"/>
      <c r="L12" s="20"/>
      <c r="M12" s="69"/>
      <c r="N12" s="72"/>
      <c r="O12" s="73"/>
      <c r="P12" s="74"/>
      <c r="Q12" s="75"/>
      <c r="R12" s="75"/>
      <c r="S12" s="75"/>
      <c r="T12" s="76"/>
    </row>
    <row r="13" spans="1:20" x14ac:dyDescent="0.25">
      <c r="A13" s="22">
        <v>13</v>
      </c>
      <c r="B13" s="22" t="s">
        <v>127</v>
      </c>
      <c r="C13" s="27"/>
      <c r="D13" s="26" t="s">
        <v>6</v>
      </c>
      <c r="E13" s="33"/>
      <c r="F13" s="33"/>
      <c r="G13" s="33"/>
      <c r="H13" s="33"/>
      <c r="I13" s="33"/>
      <c r="J13" s="33"/>
      <c r="K13" s="28">
        <v>1</v>
      </c>
      <c r="L13" s="20"/>
    </row>
    <row r="14" spans="1:20" x14ac:dyDescent="0.25">
      <c r="A14" s="125" t="s">
        <v>150</v>
      </c>
      <c r="B14" s="125"/>
      <c r="C14" s="125"/>
      <c r="D14" s="125"/>
      <c r="E14" s="34">
        <f>SUM(E5:E13)</f>
        <v>19</v>
      </c>
      <c r="F14" s="29"/>
      <c r="G14" s="34">
        <f>SUM(G5:G13)</f>
        <v>15</v>
      </c>
      <c r="H14" s="29"/>
      <c r="I14" s="34">
        <f>SUM(I5:I13)</f>
        <v>32</v>
      </c>
      <c r="J14" s="34"/>
      <c r="K14" s="16">
        <f t="shared" ref="K14" si="0">SUM(K5:K13)</f>
        <v>1</v>
      </c>
      <c r="L14" s="34"/>
      <c r="M14" s="30"/>
    </row>
    <row r="15" spans="1:20" x14ac:dyDescent="0.25">
      <c r="A15" s="126" t="s">
        <v>156</v>
      </c>
      <c r="B15" s="127"/>
      <c r="C15" s="127"/>
      <c r="D15" s="127"/>
      <c r="E15" s="127"/>
      <c r="F15" s="127"/>
      <c r="G15" s="127"/>
      <c r="H15" s="127"/>
      <c r="I15" s="128"/>
      <c r="J15" s="32"/>
      <c r="K15" s="30"/>
      <c r="L15" s="30"/>
      <c r="M15" s="30"/>
    </row>
    <row r="17" spans="4:4" x14ac:dyDescent="0.25">
      <c r="D17" s="77"/>
    </row>
  </sheetData>
  <mergeCells count="3">
    <mergeCell ref="A2:I2"/>
    <mergeCell ref="A14:D14"/>
    <mergeCell ref="A15:I15"/>
  </mergeCells>
  <pageMargins left="0.7" right="0.7" top="0.75" bottom="0.75" header="0.3" footer="0.3"/>
  <pageSetup paperSize="9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EA896-F1CC-4771-AC00-2B08A6C30AA5}">
  <sheetPr>
    <pageSetUpPr fitToPage="1"/>
  </sheetPr>
  <dimension ref="A2:N21"/>
  <sheetViews>
    <sheetView workbookViewId="0">
      <selection activeCell="B15" sqref="B15"/>
    </sheetView>
  </sheetViews>
  <sheetFormatPr defaultColWidth="9" defaultRowHeight="10.5" x14ac:dyDescent="0.25"/>
  <cols>
    <col min="1" max="1" width="5.5" style="31" customWidth="1"/>
    <col min="2" max="2" width="20.75" style="31" customWidth="1"/>
    <col min="3" max="3" width="6.25" style="31" customWidth="1"/>
    <col min="4" max="4" width="7.75" style="31" customWidth="1"/>
    <col min="5" max="5" width="8.08203125" style="31" customWidth="1"/>
    <col min="6" max="6" width="8.25" style="31" customWidth="1"/>
    <col min="7" max="7" width="7.58203125" style="31" customWidth="1"/>
    <col min="8" max="8" width="7.33203125" style="31" customWidth="1"/>
    <col min="9" max="10" width="6.83203125" style="31" customWidth="1"/>
    <col min="11" max="11" width="9.33203125" style="31" customWidth="1"/>
    <col min="12" max="12" width="6.83203125" style="31" customWidth="1"/>
    <col min="13" max="13" width="8.5" style="31" customWidth="1"/>
    <col min="14" max="16384" width="9" style="31"/>
  </cols>
  <sheetData>
    <row r="2" spans="1:14" x14ac:dyDescent="0.25">
      <c r="A2" s="132" t="s">
        <v>47</v>
      </c>
      <c r="B2" s="121"/>
      <c r="C2" s="121"/>
      <c r="D2" s="121"/>
      <c r="E2" s="121"/>
      <c r="F2" s="121"/>
      <c r="G2" s="121"/>
      <c r="H2" s="121"/>
      <c r="I2" s="121"/>
      <c r="J2" s="68"/>
    </row>
    <row r="3" spans="1:14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4" ht="31.5" x14ac:dyDescent="0.25">
      <c r="A4" s="1" t="s">
        <v>1</v>
      </c>
      <c r="B4" s="1" t="s">
        <v>21</v>
      </c>
      <c r="C4" s="1" t="s">
        <v>63</v>
      </c>
      <c r="D4" s="1" t="s">
        <v>141</v>
      </c>
      <c r="E4" s="1" t="s">
        <v>113</v>
      </c>
      <c r="F4" s="1" t="s">
        <v>141</v>
      </c>
      <c r="G4" s="1" t="s">
        <v>114</v>
      </c>
      <c r="H4" s="1" t="s">
        <v>141</v>
      </c>
      <c r="I4" s="1" t="s">
        <v>107</v>
      </c>
      <c r="J4" s="1" t="s">
        <v>141</v>
      </c>
      <c r="K4" s="2" t="s">
        <v>115</v>
      </c>
      <c r="L4" s="1" t="s">
        <v>141</v>
      </c>
      <c r="M4" s="2" t="s">
        <v>124</v>
      </c>
      <c r="N4" s="1" t="s">
        <v>141</v>
      </c>
    </row>
    <row r="5" spans="1:14" x14ac:dyDescent="0.25">
      <c r="A5" s="13">
        <v>1</v>
      </c>
      <c r="B5" s="13" t="s">
        <v>62</v>
      </c>
      <c r="C5" s="13">
        <f>4+2</f>
        <v>6</v>
      </c>
      <c r="D5" s="13"/>
      <c r="E5" s="13">
        <f>6+6+4</f>
        <v>16</v>
      </c>
      <c r="F5" s="13"/>
      <c r="G5" s="13"/>
      <c r="H5" s="13"/>
      <c r="I5" s="13">
        <f>4</f>
        <v>4</v>
      </c>
      <c r="J5" s="13"/>
      <c r="K5" s="27"/>
      <c r="L5" s="27"/>
      <c r="M5" s="27"/>
      <c r="N5" s="27"/>
    </row>
    <row r="6" spans="1:14" x14ac:dyDescent="0.25">
      <c r="A6" s="13">
        <v>2</v>
      </c>
      <c r="B6" s="22" t="s">
        <v>64</v>
      </c>
      <c r="C6" s="26"/>
      <c r="D6" s="26"/>
      <c r="E6" s="35">
        <f>2+2</f>
        <v>4</v>
      </c>
      <c r="F6" s="35"/>
      <c r="G6" s="35">
        <v>2</v>
      </c>
      <c r="H6" s="35"/>
      <c r="I6" s="35">
        <f>2+2</f>
        <v>4</v>
      </c>
      <c r="J6" s="35"/>
      <c r="K6" s="6"/>
      <c r="L6" s="6"/>
      <c r="M6" s="78"/>
      <c r="N6" s="27"/>
    </row>
    <row r="7" spans="1:14" x14ac:dyDescent="0.25">
      <c r="A7" s="13">
        <v>3</v>
      </c>
      <c r="B7" s="22" t="s">
        <v>65</v>
      </c>
      <c r="C7" s="36">
        <v>8</v>
      </c>
      <c r="D7" s="36"/>
      <c r="E7" s="35">
        <v>42</v>
      </c>
      <c r="F7" s="35"/>
      <c r="G7" s="35"/>
      <c r="H7" s="35"/>
      <c r="I7" s="19"/>
      <c r="J7" s="19"/>
      <c r="K7" s="6"/>
      <c r="L7" s="6"/>
      <c r="M7" s="78"/>
      <c r="N7" s="27"/>
    </row>
    <row r="8" spans="1:14" x14ac:dyDescent="0.25">
      <c r="A8" s="13">
        <v>4</v>
      </c>
      <c r="B8" s="22" t="s">
        <v>91</v>
      </c>
      <c r="C8" s="28">
        <f>2+2+2+2</f>
        <v>8</v>
      </c>
      <c r="D8" s="28"/>
      <c r="E8" s="12">
        <f>2+2+3+3+2+2+2</f>
        <v>16</v>
      </c>
      <c r="F8" s="12"/>
      <c r="G8" s="12"/>
      <c r="H8" s="12"/>
      <c r="I8" s="12">
        <f>4+5+1+2+2+2</f>
        <v>16</v>
      </c>
      <c r="J8" s="12"/>
      <c r="K8" s="6">
        <f>2+1</f>
        <v>3</v>
      </c>
      <c r="L8" s="6"/>
      <c r="M8" s="78"/>
      <c r="N8" s="27"/>
    </row>
    <row r="9" spans="1:14" x14ac:dyDescent="0.25">
      <c r="A9" s="13">
        <v>5</v>
      </c>
      <c r="B9" s="22" t="s">
        <v>117</v>
      </c>
      <c r="C9" s="28"/>
      <c r="D9" s="28"/>
      <c r="E9" s="12">
        <f>2+2</f>
        <v>4</v>
      </c>
      <c r="F9" s="12"/>
      <c r="G9" s="12"/>
      <c r="H9" s="12"/>
      <c r="I9" s="12">
        <f>2</f>
        <v>2</v>
      </c>
      <c r="J9" s="12"/>
      <c r="K9" s="6"/>
      <c r="L9" s="6"/>
      <c r="M9" s="78"/>
      <c r="N9" s="27"/>
    </row>
    <row r="10" spans="1:14" x14ac:dyDescent="0.25">
      <c r="A10" s="13">
        <v>6</v>
      </c>
      <c r="B10" s="22" t="s">
        <v>105</v>
      </c>
      <c r="C10" s="28">
        <v>5</v>
      </c>
      <c r="D10" s="28"/>
      <c r="E10" s="12">
        <v>3</v>
      </c>
      <c r="F10" s="12"/>
      <c r="G10" s="12"/>
      <c r="H10" s="12"/>
      <c r="I10" s="12">
        <v>3</v>
      </c>
      <c r="J10" s="12"/>
      <c r="K10" s="6"/>
      <c r="L10" s="6"/>
      <c r="M10" s="78"/>
      <c r="N10" s="27"/>
    </row>
    <row r="11" spans="1:14" x14ac:dyDescent="0.25">
      <c r="A11" s="13">
        <v>7</v>
      </c>
      <c r="B11" s="22" t="s">
        <v>106</v>
      </c>
      <c r="C11" s="28">
        <f>2+2+2</f>
        <v>6</v>
      </c>
      <c r="D11" s="28"/>
      <c r="E11" s="12">
        <f>2+2+2</f>
        <v>6</v>
      </c>
      <c r="F11" s="12"/>
      <c r="G11" s="12"/>
      <c r="H11" s="12"/>
      <c r="I11" s="12">
        <f>2+2</f>
        <v>4</v>
      </c>
      <c r="J11" s="12"/>
      <c r="K11" s="6">
        <f>2</f>
        <v>2</v>
      </c>
      <c r="L11" s="6"/>
      <c r="M11" s="16">
        <v>1</v>
      </c>
      <c r="N11" s="27"/>
    </row>
    <row r="12" spans="1:14" x14ac:dyDescent="0.25">
      <c r="A12" s="13"/>
      <c r="B12" s="22" t="s">
        <v>122</v>
      </c>
      <c r="C12" s="28">
        <v>2</v>
      </c>
      <c r="D12" s="28"/>
      <c r="E12" s="12">
        <f>2+2</f>
        <v>4</v>
      </c>
      <c r="F12" s="12"/>
      <c r="G12" s="12"/>
      <c r="H12" s="12"/>
      <c r="I12" s="12">
        <v>2</v>
      </c>
      <c r="J12" s="12"/>
      <c r="K12" s="6"/>
      <c r="L12" s="6"/>
      <c r="M12" s="78"/>
      <c r="N12" s="27"/>
    </row>
    <row r="13" spans="1:14" x14ac:dyDescent="0.25">
      <c r="A13" s="133" t="s">
        <v>16</v>
      </c>
      <c r="B13" s="133"/>
      <c r="C13" s="22">
        <f>SUM(C5:C12)</f>
        <v>35</v>
      </c>
      <c r="D13" s="22">
        <f t="shared" ref="D13:N13" si="0">SUM(D5:D12)</f>
        <v>0</v>
      </c>
      <c r="E13" s="22">
        <f t="shared" si="0"/>
        <v>95</v>
      </c>
      <c r="F13" s="22">
        <f t="shared" si="0"/>
        <v>0</v>
      </c>
      <c r="G13" s="22">
        <f t="shared" si="0"/>
        <v>2</v>
      </c>
      <c r="H13" s="22">
        <f t="shared" si="0"/>
        <v>0</v>
      </c>
      <c r="I13" s="22">
        <f t="shared" si="0"/>
        <v>35</v>
      </c>
      <c r="J13" s="22">
        <f t="shared" si="0"/>
        <v>0</v>
      </c>
      <c r="K13" s="22">
        <f t="shared" si="0"/>
        <v>5</v>
      </c>
      <c r="L13" s="22">
        <f t="shared" si="0"/>
        <v>0</v>
      </c>
      <c r="M13" s="22">
        <f t="shared" si="0"/>
        <v>1</v>
      </c>
      <c r="N13" s="22">
        <f t="shared" si="0"/>
        <v>0</v>
      </c>
    </row>
    <row r="14" spans="1:14" x14ac:dyDescent="0.25">
      <c r="A14" s="134" t="s">
        <v>149</v>
      </c>
      <c r="B14" s="135"/>
      <c r="C14" s="135"/>
      <c r="D14" s="135"/>
      <c r="E14" s="135"/>
      <c r="F14" s="135"/>
      <c r="G14" s="135"/>
      <c r="H14" s="37"/>
      <c r="I14" s="50"/>
      <c r="J14" s="52"/>
      <c r="K14" s="53"/>
      <c r="L14" s="53"/>
      <c r="M14" s="78"/>
      <c r="N14" s="27"/>
    </row>
    <row r="15" spans="1:14" x14ac:dyDescent="0.25">
      <c r="A15" s="79"/>
      <c r="B15" s="79"/>
      <c r="C15" s="79"/>
      <c r="D15" s="79"/>
      <c r="E15" s="79"/>
      <c r="F15" s="79"/>
      <c r="G15" s="79"/>
      <c r="H15" s="79"/>
      <c r="I15" s="80"/>
      <c r="J15" s="80"/>
      <c r="K15" s="81"/>
      <c r="L15" s="81"/>
      <c r="M15" s="30"/>
    </row>
    <row r="16" spans="1:14" x14ac:dyDescent="0.25">
      <c r="A16" s="79"/>
      <c r="B16" s="79"/>
      <c r="C16" s="79"/>
      <c r="D16" s="82"/>
      <c r="E16" s="79"/>
      <c r="F16" s="79"/>
      <c r="G16" s="79"/>
      <c r="H16" s="79"/>
      <c r="I16" s="80"/>
      <c r="J16" s="80"/>
      <c r="K16" s="81"/>
      <c r="L16" s="81"/>
      <c r="M16" s="30"/>
    </row>
    <row r="17" spans="1:7" x14ac:dyDescent="0.25">
      <c r="A17" s="55" t="s">
        <v>152</v>
      </c>
    </row>
    <row r="18" spans="1:7" x14ac:dyDescent="0.25">
      <c r="A18" s="129" t="s">
        <v>116</v>
      </c>
      <c r="B18" s="130"/>
      <c r="C18" s="130"/>
      <c r="D18" s="130"/>
      <c r="E18" s="130"/>
      <c r="F18" s="130"/>
      <c r="G18" s="131"/>
    </row>
    <row r="19" spans="1:7" x14ac:dyDescent="0.25">
      <c r="A19" s="129" t="s">
        <v>18</v>
      </c>
      <c r="B19" s="130"/>
      <c r="C19" s="130"/>
      <c r="D19" s="130"/>
      <c r="E19" s="130"/>
      <c r="F19" s="130"/>
      <c r="G19" s="131"/>
    </row>
    <row r="20" spans="1:7" x14ac:dyDescent="0.25">
      <c r="A20" s="129" t="s">
        <v>19</v>
      </c>
      <c r="B20" s="130"/>
      <c r="C20" s="130"/>
      <c r="D20" s="130"/>
      <c r="E20" s="130"/>
      <c r="F20" s="130"/>
      <c r="G20" s="131"/>
    </row>
    <row r="21" spans="1:7" x14ac:dyDescent="0.25">
      <c r="A21" s="129" t="s">
        <v>146</v>
      </c>
      <c r="B21" s="130"/>
      <c r="C21" s="130"/>
      <c r="D21" s="130"/>
      <c r="E21" s="130"/>
      <c r="F21" s="130"/>
      <c r="G21" s="131"/>
    </row>
  </sheetData>
  <mergeCells count="7">
    <mergeCell ref="A21:G21"/>
    <mergeCell ref="A2:I2"/>
    <mergeCell ref="A13:B13"/>
    <mergeCell ref="A14:G14"/>
    <mergeCell ref="A18:G18"/>
    <mergeCell ref="A19:G19"/>
    <mergeCell ref="A20:G20"/>
  </mergeCells>
  <pageMargins left="0.7" right="0.7" top="0.75" bottom="0.75" header="0.3" footer="0.3"/>
  <pageSetup paperSize="9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51887-8099-4507-91EF-AC8D40C639F7}">
  <sheetPr>
    <pageSetUpPr fitToPage="1"/>
  </sheetPr>
  <dimension ref="A2:O28"/>
  <sheetViews>
    <sheetView tabSelected="1" topLeftCell="A4" workbookViewId="0">
      <selection activeCell="B7" sqref="B7"/>
    </sheetView>
  </sheetViews>
  <sheetFormatPr defaultColWidth="9" defaultRowHeight="10.5" x14ac:dyDescent="0.25"/>
  <cols>
    <col min="1" max="1" width="4.5" style="31" customWidth="1"/>
    <col min="2" max="2" width="15.33203125" style="31" customWidth="1"/>
    <col min="3" max="3" width="6.08203125" style="31" customWidth="1"/>
    <col min="4" max="4" width="5.75" style="31" customWidth="1"/>
    <col min="5" max="5" width="6.5" style="31" customWidth="1"/>
    <col min="6" max="6" width="5.25" style="31" customWidth="1"/>
    <col min="7" max="7" width="6" style="31" customWidth="1"/>
    <col min="8" max="8" width="5.33203125" style="31" customWidth="1"/>
    <col min="9" max="9" width="5.58203125" style="31" customWidth="1"/>
    <col min="10" max="10" width="6.83203125" style="31" customWidth="1"/>
    <col min="11" max="11" width="6.33203125" style="31" customWidth="1"/>
    <col min="12" max="12" width="7.25" style="31" customWidth="1"/>
    <col min="13" max="13" width="6.33203125" style="31" customWidth="1"/>
    <col min="14" max="14" width="6.25" style="31" customWidth="1"/>
    <col min="15" max="15" width="5.58203125" style="31" customWidth="1"/>
    <col min="16" max="16384" width="9" style="31"/>
  </cols>
  <sheetData>
    <row r="2" spans="1:15" x14ac:dyDescent="0.25">
      <c r="A2" s="121" t="s">
        <v>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68"/>
    </row>
    <row r="4" spans="1:15" ht="31.5" x14ac:dyDescent="0.25">
      <c r="A4" s="13" t="s">
        <v>1</v>
      </c>
      <c r="B4" s="13" t="s">
        <v>21</v>
      </c>
      <c r="C4" s="13" t="s">
        <v>4</v>
      </c>
      <c r="D4" s="13" t="s">
        <v>107</v>
      </c>
      <c r="E4" s="13" t="s">
        <v>141</v>
      </c>
      <c r="F4" s="13" t="s">
        <v>108</v>
      </c>
      <c r="G4" s="13" t="s">
        <v>141</v>
      </c>
      <c r="H4" s="13" t="s">
        <v>96</v>
      </c>
      <c r="I4" s="13" t="s">
        <v>141</v>
      </c>
      <c r="J4" s="13" t="s">
        <v>143</v>
      </c>
      <c r="K4" s="13" t="s">
        <v>141</v>
      </c>
      <c r="L4" s="13" t="s">
        <v>144</v>
      </c>
      <c r="M4" s="13" t="s">
        <v>141</v>
      </c>
      <c r="N4" s="13" t="s">
        <v>145</v>
      </c>
      <c r="O4" s="13" t="s">
        <v>141</v>
      </c>
    </row>
    <row r="5" spans="1:15" x14ac:dyDescent="0.25">
      <c r="A5" s="13">
        <v>1</v>
      </c>
      <c r="B5" s="39" t="s">
        <v>43</v>
      </c>
      <c r="C5" s="13"/>
      <c r="D5" s="40"/>
      <c r="E5" s="40"/>
      <c r="F5" s="40">
        <v>40</v>
      </c>
      <c r="G5" s="40"/>
      <c r="H5" s="40"/>
      <c r="I5" s="40"/>
      <c r="J5" s="41"/>
      <c r="K5" s="41"/>
      <c r="L5" s="41"/>
      <c r="M5" s="41"/>
      <c r="N5" s="41"/>
      <c r="O5" s="41"/>
    </row>
    <row r="6" spans="1:15" x14ac:dyDescent="0.25">
      <c r="A6" s="13">
        <v>2</v>
      </c>
      <c r="B6" s="27" t="s">
        <v>44</v>
      </c>
      <c r="C6" s="13"/>
      <c r="D6" s="40">
        <v>6</v>
      </c>
      <c r="E6" s="40"/>
      <c r="F6" s="40">
        <v>6</v>
      </c>
      <c r="G6" s="40"/>
      <c r="H6" s="40"/>
      <c r="I6" s="40"/>
      <c r="J6" s="42">
        <v>6</v>
      </c>
      <c r="K6" s="42"/>
      <c r="L6" s="42"/>
      <c r="M6" s="42"/>
      <c r="N6" s="42"/>
      <c r="O6" s="42"/>
    </row>
    <row r="7" spans="1:15" ht="21" x14ac:dyDescent="0.25">
      <c r="A7" s="13">
        <v>3</v>
      </c>
      <c r="B7" s="115" t="s">
        <v>161</v>
      </c>
      <c r="C7" s="13"/>
      <c r="D7" s="40"/>
      <c r="E7" s="40"/>
      <c r="F7" s="40">
        <f>20</f>
        <v>20</v>
      </c>
      <c r="G7" s="40"/>
      <c r="H7" s="40"/>
      <c r="I7" s="40"/>
      <c r="J7" s="42"/>
      <c r="K7" s="42"/>
      <c r="L7" s="42"/>
      <c r="M7" s="42"/>
      <c r="N7" s="42"/>
      <c r="O7" s="42"/>
    </row>
    <row r="8" spans="1:15" ht="21" x14ac:dyDescent="0.25">
      <c r="A8" s="13">
        <v>4</v>
      </c>
      <c r="B8" s="116" t="s">
        <v>162</v>
      </c>
      <c r="C8" s="13"/>
      <c r="D8" s="40"/>
      <c r="E8" s="40"/>
      <c r="F8" s="40">
        <v>20</v>
      </c>
      <c r="G8" s="40"/>
      <c r="H8" s="40"/>
      <c r="I8" s="40"/>
      <c r="J8" s="42"/>
      <c r="K8" s="42"/>
      <c r="L8" s="42"/>
      <c r="M8" s="42"/>
      <c r="N8" s="42"/>
      <c r="O8" s="42"/>
    </row>
    <row r="9" spans="1:15" ht="21" x14ac:dyDescent="0.25">
      <c r="A9" s="13">
        <v>5</v>
      </c>
      <c r="B9" s="117" t="s">
        <v>163</v>
      </c>
      <c r="C9" s="13"/>
      <c r="D9" s="40"/>
      <c r="E9" s="40"/>
      <c r="F9" s="40"/>
      <c r="G9" s="40"/>
      <c r="H9" s="40"/>
      <c r="I9" s="40"/>
      <c r="J9" s="42">
        <v>10</v>
      </c>
      <c r="K9" s="42"/>
      <c r="L9" s="42"/>
      <c r="M9" s="42"/>
      <c r="N9" s="42"/>
      <c r="O9" s="42"/>
    </row>
    <row r="10" spans="1:15" ht="21" x14ac:dyDescent="0.25">
      <c r="A10" s="13">
        <v>6</v>
      </c>
      <c r="B10" s="117" t="s">
        <v>164</v>
      </c>
      <c r="C10" s="13"/>
      <c r="D10" s="40"/>
      <c r="E10" s="40"/>
      <c r="F10" s="40">
        <v>10</v>
      </c>
      <c r="G10" s="40"/>
      <c r="H10" s="40"/>
      <c r="I10" s="40"/>
      <c r="J10" s="42"/>
      <c r="K10" s="42"/>
      <c r="L10" s="42"/>
      <c r="M10" s="42"/>
      <c r="N10" s="42"/>
      <c r="O10" s="42"/>
    </row>
    <row r="11" spans="1:15" ht="21" x14ac:dyDescent="0.25">
      <c r="A11" s="13">
        <v>7</v>
      </c>
      <c r="B11" s="116" t="s">
        <v>165</v>
      </c>
      <c r="C11" s="13"/>
      <c r="D11" s="40"/>
      <c r="E11" s="40"/>
      <c r="F11" s="40">
        <v>15</v>
      </c>
      <c r="G11" s="40"/>
      <c r="H11" s="40"/>
      <c r="I11" s="40"/>
      <c r="J11" s="42"/>
      <c r="K11" s="42"/>
      <c r="L11" s="42"/>
      <c r="M11" s="42"/>
      <c r="N11" s="42"/>
      <c r="O11" s="42"/>
    </row>
    <row r="12" spans="1:15" x14ac:dyDescent="0.25">
      <c r="A12" s="17">
        <v>8</v>
      </c>
      <c r="B12" s="102" t="s">
        <v>95</v>
      </c>
      <c r="C12" s="17"/>
      <c r="D12" s="44">
        <f>2+2</f>
        <v>4</v>
      </c>
      <c r="E12" s="44"/>
      <c r="F12" s="44">
        <f>2+2</f>
        <v>4</v>
      </c>
      <c r="G12" s="44"/>
      <c r="H12" s="44">
        <f>2+2</f>
        <v>4</v>
      </c>
      <c r="I12" s="44"/>
      <c r="J12" s="41">
        <f>2+2</f>
        <v>4</v>
      </c>
      <c r="K12" s="41"/>
      <c r="L12" s="41"/>
      <c r="M12" s="41"/>
      <c r="N12" s="41">
        <v>1</v>
      </c>
      <c r="O12" s="41"/>
    </row>
    <row r="13" spans="1:15" x14ac:dyDescent="0.25">
      <c r="A13" s="13">
        <v>9</v>
      </c>
      <c r="B13" s="102" t="s">
        <v>97</v>
      </c>
      <c r="C13" s="38"/>
      <c r="D13" s="44"/>
      <c r="E13" s="44"/>
      <c r="F13" s="44">
        <f>4+4</f>
        <v>8</v>
      </c>
      <c r="G13" s="44"/>
      <c r="H13" s="44"/>
      <c r="I13" s="44"/>
      <c r="J13" s="41"/>
      <c r="K13" s="41"/>
      <c r="L13" s="41"/>
      <c r="M13" s="41"/>
      <c r="N13" s="41"/>
      <c r="O13" s="41"/>
    </row>
    <row r="14" spans="1:15" x14ac:dyDescent="0.25">
      <c r="A14" s="17">
        <v>10</v>
      </c>
      <c r="B14" s="43" t="s">
        <v>98</v>
      </c>
      <c r="C14" s="38"/>
      <c r="D14" s="41"/>
      <c r="E14" s="41"/>
      <c r="F14" s="41">
        <f>8+8</f>
        <v>16</v>
      </c>
      <c r="G14" s="41"/>
      <c r="H14" s="41"/>
      <c r="I14" s="41"/>
      <c r="J14" s="41"/>
      <c r="K14" s="41"/>
      <c r="L14" s="41"/>
      <c r="M14" s="41"/>
      <c r="N14" s="41"/>
      <c r="O14" s="41"/>
    </row>
    <row r="15" spans="1:15" x14ac:dyDescent="0.25">
      <c r="A15" s="13">
        <v>11</v>
      </c>
      <c r="B15" s="45" t="s">
        <v>99</v>
      </c>
      <c r="C15" s="46"/>
      <c r="D15" s="41"/>
      <c r="E15" s="41"/>
      <c r="F15" s="41">
        <f>5+5</f>
        <v>10</v>
      </c>
      <c r="G15" s="41"/>
      <c r="H15" s="41"/>
      <c r="I15" s="41"/>
      <c r="J15" s="41"/>
      <c r="K15" s="41"/>
      <c r="L15" s="41"/>
      <c r="M15" s="41"/>
      <c r="N15" s="47"/>
      <c r="O15" s="47"/>
    </row>
    <row r="16" spans="1:15" x14ac:dyDescent="0.25">
      <c r="A16" s="17">
        <v>12</v>
      </c>
      <c r="B16" s="45" t="s">
        <v>120</v>
      </c>
      <c r="C16" s="46"/>
      <c r="D16" s="41"/>
      <c r="E16" s="41"/>
      <c r="F16" s="41">
        <f>5+10</f>
        <v>15</v>
      </c>
      <c r="G16" s="41"/>
      <c r="H16" s="41"/>
      <c r="I16" s="41"/>
      <c r="J16" s="41"/>
      <c r="K16" s="41"/>
      <c r="L16" s="41"/>
      <c r="M16" s="41"/>
      <c r="N16" s="47"/>
      <c r="O16" s="47"/>
    </row>
    <row r="17" spans="1:15" x14ac:dyDescent="0.25">
      <c r="A17" s="13">
        <v>13</v>
      </c>
      <c r="B17" s="45" t="s">
        <v>121</v>
      </c>
      <c r="C17" s="46"/>
      <c r="D17" s="41"/>
      <c r="E17" s="41"/>
      <c r="F17" s="41">
        <f>10+10</f>
        <v>20</v>
      </c>
      <c r="G17" s="41"/>
      <c r="H17" s="41"/>
      <c r="I17" s="41"/>
      <c r="J17" s="41"/>
      <c r="K17" s="41"/>
      <c r="L17" s="41"/>
      <c r="M17" s="41"/>
      <c r="N17" s="47"/>
      <c r="O17" s="47"/>
    </row>
    <row r="18" spans="1:15" x14ac:dyDescent="0.25">
      <c r="A18" s="17">
        <v>14</v>
      </c>
      <c r="B18" s="45" t="s">
        <v>100</v>
      </c>
      <c r="C18" s="46"/>
      <c r="D18" s="41"/>
      <c r="E18" s="41"/>
      <c r="F18" s="41">
        <f>8+8+10+10+10</f>
        <v>46</v>
      </c>
      <c r="G18" s="41"/>
      <c r="H18" s="41"/>
      <c r="I18" s="41"/>
      <c r="J18" s="41"/>
      <c r="K18" s="41"/>
      <c r="L18" s="41"/>
      <c r="M18" s="41"/>
      <c r="N18" s="47"/>
      <c r="O18" s="47"/>
    </row>
    <row r="19" spans="1:15" x14ac:dyDescent="0.25">
      <c r="A19" s="13">
        <v>15</v>
      </c>
      <c r="B19" s="45" t="s">
        <v>28</v>
      </c>
      <c r="C19" s="18" t="s">
        <v>8</v>
      </c>
      <c r="D19" s="47"/>
      <c r="E19" s="47"/>
      <c r="F19" s="47">
        <f>1+1</f>
        <v>2</v>
      </c>
      <c r="G19" s="47"/>
      <c r="H19" s="47"/>
      <c r="I19" s="47"/>
      <c r="J19" s="47"/>
      <c r="K19" s="47"/>
      <c r="L19" s="41"/>
      <c r="M19" s="41"/>
      <c r="N19" s="47"/>
      <c r="O19" s="47"/>
    </row>
    <row r="20" spans="1:15" x14ac:dyDescent="0.25">
      <c r="A20" s="17">
        <v>16</v>
      </c>
      <c r="B20" s="43" t="s">
        <v>103</v>
      </c>
      <c r="C20" s="17" t="s">
        <v>6</v>
      </c>
      <c r="D20" s="41">
        <f>1+1+1</f>
        <v>3</v>
      </c>
      <c r="E20" s="41"/>
      <c r="F20" s="41">
        <f>1+1+1</f>
        <v>3</v>
      </c>
      <c r="G20" s="41"/>
      <c r="H20" s="41"/>
      <c r="I20" s="41"/>
      <c r="J20" s="41">
        <f>1+1+1</f>
        <v>3</v>
      </c>
      <c r="K20" s="41"/>
      <c r="L20" s="41"/>
      <c r="M20" s="41"/>
      <c r="N20" s="41">
        <f>1+1+1</f>
        <v>3</v>
      </c>
      <c r="O20" s="41"/>
    </row>
    <row r="21" spans="1:15" x14ac:dyDescent="0.25">
      <c r="A21" s="136" t="s">
        <v>16</v>
      </c>
      <c r="B21" s="136"/>
      <c r="C21" s="136"/>
      <c r="D21" s="44">
        <f>SUM(D5:D20)</f>
        <v>13</v>
      </c>
      <c r="E21" s="44">
        <f t="shared" ref="E21:O21" si="0">SUM(E5:E20)</f>
        <v>0</v>
      </c>
      <c r="F21" s="44">
        <f t="shared" si="0"/>
        <v>235</v>
      </c>
      <c r="G21" s="44">
        <f t="shared" si="0"/>
        <v>0</v>
      </c>
      <c r="H21" s="44">
        <f t="shared" si="0"/>
        <v>4</v>
      </c>
      <c r="I21" s="44">
        <f t="shared" si="0"/>
        <v>0</v>
      </c>
      <c r="J21" s="44">
        <f t="shared" si="0"/>
        <v>23</v>
      </c>
      <c r="K21" s="44">
        <f t="shared" si="0"/>
        <v>0</v>
      </c>
      <c r="L21" s="44">
        <f t="shared" si="0"/>
        <v>0</v>
      </c>
      <c r="M21" s="44">
        <f t="shared" si="0"/>
        <v>0</v>
      </c>
      <c r="N21" s="44">
        <f t="shared" si="0"/>
        <v>4</v>
      </c>
      <c r="O21" s="44">
        <f t="shared" si="0"/>
        <v>0</v>
      </c>
    </row>
    <row r="22" spans="1:15" x14ac:dyDescent="0.25">
      <c r="A22" s="137" t="s">
        <v>148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48"/>
      <c r="O22" s="49"/>
    </row>
    <row r="23" spans="1:15" x14ac:dyDescent="0.25">
      <c r="A23" s="139" t="s">
        <v>153</v>
      </c>
      <c r="B23" s="140"/>
      <c r="C23" s="140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49"/>
      <c r="O23" s="49"/>
    </row>
    <row r="24" spans="1:15" x14ac:dyDescent="0.25">
      <c r="A24" s="56" t="s">
        <v>45</v>
      </c>
      <c r="B24" s="54" t="s">
        <v>154</v>
      </c>
      <c r="C24" s="54"/>
      <c r="D24" s="84"/>
      <c r="E24" s="84"/>
      <c r="F24" s="84"/>
      <c r="G24" s="84"/>
      <c r="H24" s="84"/>
      <c r="I24" s="84"/>
      <c r="J24" s="83"/>
      <c r="K24" s="83"/>
      <c r="L24" s="83"/>
      <c r="M24" s="85"/>
      <c r="N24" s="49"/>
      <c r="O24" s="49"/>
    </row>
    <row r="25" spans="1:15" x14ac:dyDescent="0.25">
      <c r="A25" s="27" t="s">
        <v>155</v>
      </c>
      <c r="B25" s="27"/>
      <c r="C25" s="27"/>
      <c r="D25" s="27"/>
      <c r="E25" s="27"/>
      <c r="F25" s="27"/>
      <c r="G25" s="27"/>
      <c r="H25" s="27"/>
      <c r="I25" s="27"/>
    </row>
    <row r="26" spans="1:15" x14ac:dyDescent="0.25">
      <c r="A26" s="57" t="s">
        <v>46</v>
      </c>
      <c r="B26" s="118" t="s">
        <v>116</v>
      </c>
      <c r="C26" s="118"/>
      <c r="D26" s="118"/>
      <c r="E26" s="118"/>
      <c r="F26" s="119"/>
      <c r="G26" s="119"/>
      <c r="H26" s="27"/>
      <c r="I26" s="27"/>
    </row>
    <row r="27" spans="1:15" x14ac:dyDescent="0.25">
      <c r="A27" s="27"/>
      <c r="B27" s="118" t="s">
        <v>18</v>
      </c>
      <c r="C27" s="118"/>
      <c r="D27" s="118"/>
      <c r="E27" s="118"/>
      <c r="F27" s="119"/>
      <c r="G27" s="119"/>
      <c r="H27" s="27"/>
      <c r="I27" s="27"/>
    </row>
    <row r="28" spans="1:15" x14ac:dyDescent="0.25">
      <c r="A28" s="27"/>
      <c r="B28" s="118" t="s">
        <v>19</v>
      </c>
      <c r="C28" s="118"/>
      <c r="D28" s="118"/>
      <c r="E28" s="118"/>
      <c r="F28" s="119"/>
      <c r="G28" s="119"/>
      <c r="H28" s="27"/>
      <c r="I28" s="27"/>
    </row>
  </sheetData>
  <mergeCells count="7">
    <mergeCell ref="B27:G27"/>
    <mergeCell ref="B28:G28"/>
    <mergeCell ref="A2:N2"/>
    <mergeCell ref="A21:C21"/>
    <mergeCell ref="A22:M22"/>
    <mergeCell ref="A23:C23"/>
    <mergeCell ref="B26:G26"/>
  </mergeCells>
  <pageMargins left="0.7" right="0.7" top="0.75" bottom="0.75" header="0.3" footer="0.3"/>
  <pageSetup paperSize="9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78F39-6425-4C82-82C9-517A2FD6E3A9}">
  <sheetPr>
    <pageSetUpPr fitToPage="1"/>
  </sheetPr>
  <dimension ref="A1:J18"/>
  <sheetViews>
    <sheetView workbookViewId="0">
      <selection activeCell="C12" sqref="C12"/>
    </sheetView>
  </sheetViews>
  <sheetFormatPr defaultColWidth="9" defaultRowHeight="10.5" x14ac:dyDescent="0.25"/>
  <cols>
    <col min="1" max="1" width="9.83203125" style="31" customWidth="1"/>
    <col min="2" max="2" width="12.75" style="31" customWidth="1"/>
    <col min="3" max="3" width="48.5" style="31" customWidth="1"/>
    <col min="4" max="4" width="13.33203125" style="31" customWidth="1"/>
    <col min="5" max="5" width="10.58203125" style="31" customWidth="1"/>
    <col min="6" max="6" width="11.75" style="31" customWidth="1"/>
    <col min="7" max="7" width="9" style="31"/>
    <col min="8" max="8" width="10.58203125" style="31" customWidth="1"/>
    <col min="9" max="16384" width="9" style="31"/>
  </cols>
  <sheetData>
    <row r="1" spans="1:10" x14ac:dyDescent="0.25">
      <c r="A1" s="147"/>
      <c r="B1" s="148"/>
      <c r="C1" s="148"/>
      <c r="D1" s="148"/>
      <c r="E1" s="148"/>
      <c r="F1" s="148"/>
    </row>
    <row r="2" spans="1:10" x14ac:dyDescent="0.25">
      <c r="A2" s="147" t="s">
        <v>158</v>
      </c>
      <c r="B2" s="147"/>
      <c r="C2" s="147"/>
      <c r="D2" s="147"/>
      <c r="E2" s="147"/>
      <c r="F2" s="147"/>
      <c r="G2" s="147"/>
      <c r="H2" s="147"/>
      <c r="J2" s="58"/>
    </row>
    <row r="4" spans="1:10" ht="21.5" thickBot="1" x14ac:dyDescent="0.3">
      <c r="A4" s="86" t="s">
        <v>35</v>
      </c>
      <c r="B4" s="86" t="s">
        <v>36</v>
      </c>
      <c r="C4" s="86" t="s">
        <v>37</v>
      </c>
      <c r="D4" s="86" t="s">
        <v>38</v>
      </c>
      <c r="E4" s="87" t="s">
        <v>39</v>
      </c>
      <c r="F4" s="88" t="s">
        <v>40</v>
      </c>
      <c r="G4" s="86" t="s">
        <v>41</v>
      </c>
      <c r="H4" s="86" t="s">
        <v>42</v>
      </c>
    </row>
    <row r="5" spans="1:10" ht="11" thickBot="1" x14ac:dyDescent="0.3">
      <c r="A5" s="149" t="s">
        <v>48</v>
      </c>
      <c r="B5" s="150"/>
      <c r="C5" s="150"/>
      <c r="D5" s="150"/>
      <c r="E5" s="150"/>
      <c r="F5" s="150"/>
      <c r="G5" s="150"/>
      <c r="H5" s="151"/>
    </row>
    <row r="6" spans="1:10" ht="12.5" x14ac:dyDescent="0.25">
      <c r="A6" s="89">
        <v>1</v>
      </c>
      <c r="B6" s="90" t="s">
        <v>49</v>
      </c>
      <c r="C6" s="91" t="s">
        <v>50</v>
      </c>
      <c r="D6" s="152" t="s">
        <v>51</v>
      </c>
      <c r="E6" s="92" t="s">
        <v>159</v>
      </c>
      <c r="F6" s="93">
        <v>200</v>
      </c>
      <c r="G6" s="94"/>
      <c r="H6" s="95">
        <f>F6*G6</f>
        <v>0</v>
      </c>
    </row>
    <row r="7" spans="1:10" ht="12.5" x14ac:dyDescent="0.25">
      <c r="A7" s="96">
        <v>2</v>
      </c>
      <c r="B7" s="97" t="s">
        <v>49</v>
      </c>
      <c r="C7" s="43" t="s">
        <v>160</v>
      </c>
      <c r="D7" s="153"/>
      <c r="E7" s="98" t="s">
        <v>52</v>
      </c>
      <c r="F7" s="99">
        <v>10</v>
      </c>
      <c r="G7" s="100"/>
      <c r="H7" s="101">
        <f t="shared" ref="H7:H14" si="0">F7*G7</f>
        <v>0</v>
      </c>
    </row>
    <row r="8" spans="1:10" x14ac:dyDescent="0.25">
      <c r="A8" s="96">
        <v>3</v>
      </c>
      <c r="B8" s="97" t="s">
        <v>49</v>
      </c>
      <c r="C8" s="43" t="s">
        <v>53</v>
      </c>
      <c r="D8" s="153"/>
      <c r="E8" s="98" t="s">
        <v>52</v>
      </c>
      <c r="F8" s="99">
        <v>2</v>
      </c>
      <c r="G8" s="100"/>
      <c r="H8" s="101">
        <f t="shared" si="0"/>
        <v>0</v>
      </c>
    </row>
    <row r="9" spans="1:10" x14ac:dyDescent="0.25">
      <c r="A9" s="96">
        <v>4</v>
      </c>
      <c r="B9" s="97" t="s">
        <v>49</v>
      </c>
      <c r="C9" s="43" t="s">
        <v>54</v>
      </c>
      <c r="D9" s="153"/>
      <c r="E9" s="98" t="s">
        <v>52</v>
      </c>
      <c r="F9" s="99">
        <v>2</v>
      </c>
      <c r="G9" s="100"/>
      <c r="H9" s="101">
        <f t="shared" si="0"/>
        <v>0</v>
      </c>
    </row>
    <row r="10" spans="1:10" ht="26.15" customHeight="1" x14ac:dyDescent="0.25">
      <c r="A10" s="96">
        <v>5</v>
      </c>
      <c r="B10" s="97" t="s">
        <v>49</v>
      </c>
      <c r="C10" s="102" t="s">
        <v>55</v>
      </c>
      <c r="D10" s="154" t="s">
        <v>56</v>
      </c>
      <c r="E10" s="98" t="s">
        <v>52</v>
      </c>
      <c r="F10" s="99">
        <v>2</v>
      </c>
      <c r="G10" s="100"/>
      <c r="H10" s="101">
        <f>F10*G10</f>
        <v>0</v>
      </c>
    </row>
    <row r="11" spans="1:10" ht="26.15" customHeight="1" x14ac:dyDescent="0.25">
      <c r="A11" s="96">
        <v>6</v>
      </c>
      <c r="B11" s="97" t="s">
        <v>49</v>
      </c>
      <c r="C11" s="102" t="s">
        <v>57</v>
      </c>
      <c r="D11" s="155"/>
      <c r="E11" s="98" t="s">
        <v>52</v>
      </c>
      <c r="F11" s="99">
        <v>2</v>
      </c>
      <c r="G11" s="100"/>
      <c r="H11" s="101">
        <f>F11*G11</f>
        <v>0</v>
      </c>
    </row>
    <row r="12" spans="1:10" ht="21.5" thickBot="1" x14ac:dyDescent="0.3">
      <c r="A12" s="103">
        <v>7</v>
      </c>
      <c r="B12" s="104" t="s">
        <v>49</v>
      </c>
      <c r="C12" s="105" t="s">
        <v>58</v>
      </c>
      <c r="D12" s="156"/>
      <c r="E12" s="106" t="s">
        <v>52</v>
      </c>
      <c r="F12" s="107">
        <v>2</v>
      </c>
      <c r="G12" s="108"/>
      <c r="H12" s="109">
        <f>F12*G12</f>
        <v>0</v>
      </c>
    </row>
    <row r="13" spans="1:10" ht="11" thickBot="1" x14ac:dyDescent="0.3">
      <c r="A13" s="141" t="s">
        <v>59</v>
      </c>
      <c r="B13" s="142"/>
      <c r="C13" s="142"/>
      <c r="D13" s="142"/>
      <c r="E13" s="142"/>
      <c r="F13" s="142"/>
      <c r="G13" s="142"/>
      <c r="H13" s="143"/>
    </row>
    <row r="14" spans="1:10" ht="18" customHeight="1" x14ac:dyDescent="0.25">
      <c r="A14" s="89">
        <v>8</v>
      </c>
      <c r="B14" s="90" t="s">
        <v>49</v>
      </c>
      <c r="C14" s="110" t="s">
        <v>60</v>
      </c>
      <c r="D14" s="144" t="s">
        <v>56</v>
      </c>
      <c r="E14" s="111" t="s">
        <v>159</v>
      </c>
      <c r="F14" s="93">
        <v>25</v>
      </c>
      <c r="G14" s="94"/>
      <c r="H14" s="95">
        <f t="shared" si="0"/>
        <v>0</v>
      </c>
    </row>
    <row r="15" spans="1:10" ht="11" thickBot="1" x14ac:dyDescent="0.3">
      <c r="A15" s="103">
        <v>9</v>
      </c>
      <c r="B15" s="112" t="s">
        <v>49</v>
      </c>
      <c r="C15" s="112" t="s">
        <v>61</v>
      </c>
      <c r="D15" s="145"/>
      <c r="E15" s="113" t="s">
        <v>52</v>
      </c>
      <c r="F15" s="107">
        <v>6</v>
      </c>
      <c r="G15" s="108"/>
      <c r="H15" s="109">
        <f>F15*G15</f>
        <v>0</v>
      </c>
    </row>
    <row r="16" spans="1:10" x14ac:dyDescent="0.25">
      <c r="A16" s="146" t="s">
        <v>147</v>
      </c>
      <c r="B16" s="146"/>
      <c r="C16" s="146"/>
      <c r="D16" s="146"/>
      <c r="E16" s="146"/>
      <c r="F16" s="146"/>
      <c r="G16" s="146"/>
      <c r="H16" s="114">
        <f>SUM(H6:H15)</f>
        <v>0</v>
      </c>
    </row>
    <row r="18" spans="6:6" x14ac:dyDescent="0.25">
      <c r="F18" s="58"/>
    </row>
  </sheetData>
  <mergeCells count="8">
    <mergeCell ref="A13:H13"/>
    <mergeCell ref="D14:D15"/>
    <mergeCell ref="A16:G16"/>
    <mergeCell ref="A1:F1"/>
    <mergeCell ref="A2:H2"/>
    <mergeCell ref="A5:H5"/>
    <mergeCell ref="D6:D9"/>
    <mergeCell ref="D10:D12"/>
  </mergeCells>
  <pageMargins left="0.7" right="0.7" top="0.75" bottom="0.75" header="0.3" footer="0.3"/>
  <pageSetup paperSize="9" scale="6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1.autotransports</vt:lpstr>
      <vt:lpstr>2.Krievijas_tehnika</vt:lpstr>
      <vt:lpstr>3.sliezu_mototransports</vt:lpstr>
      <vt:lpstr>4.speciala_tehnika</vt:lpstr>
      <vt:lpstr>5.RSS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Dace Kārkle</dc:creator>
  <cp:lastModifiedBy>Liene Popova</cp:lastModifiedBy>
  <cp:lastPrinted>2021-05-05T15:26:25Z</cp:lastPrinted>
  <dcterms:created xsi:type="dcterms:W3CDTF">2021-04-09T05:37:12Z</dcterms:created>
  <dcterms:modified xsi:type="dcterms:W3CDTF">2021-05-06T06:29:38Z</dcterms:modified>
</cp:coreProperties>
</file>